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 18" sheetId="5" r:id="rId2"/>
    <sheet name="Nov' 18" sheetId="17" r:id="rId3"/>
    <sheet name="Dec' 18" sheetId="18" r:id="rId4"/>
    <sheet name="Jan' 19" sheetId="19" r:id="rId5"/>
    <sheet name="Feb' 19" sheetId="20" r:id="rId6"/>
    <sheet name="March' 19" sheetId="21" r:id="rId7"/>
    <sheet name="Summary Sheet" sheetId="11" r:id="rId8"/>
  </sheets>
  <definedNames>
    <definedName name="_xlnm._FilterDatabase" localSheetId="0" hidden="1">'Block at a Glance'!$A$4:$M$14</definedName>
    <definedName name="_xlnm.Print_Titles" localSheetId="3">'Dec'' 18'!$3:$4</definedName>
    <definedName name="_xlnm.Print_Titles" localSheetId="5">'Feb'' 19'!$3:$4</definedName>
    <definedName name="_xlnm.Print_Titles" localSheetId="4">'Jan'' 19'!$3:$4</definedName>
    <definedName name="_xlnm.Print_Titles" localSheetId="6">'March'' 19'!$3:$4</definedName>
    <definedName name="_xlnm.Print_Titles" localSheetId="2">'Nov'' 18'!$3:$4</definedName>
    <definedName name="_xlnm.Print_Titles" localSheetId="1">'Oct'' 18'!$3:$4</definedName>
  </definedNames>
  <calcPr calcId="124519"/>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33" i="18"/>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4" i="21"/>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D167" i="19"/>
  <c r="D166"/>
  <c r="H165"/>
  <c r="G165"/>
  <c r="C165"/>
  <c r="I122"/>
  <c r="I121"/>
  <c r="I120"/>
  <c r="I119"/>
  <c r="I118"/>
  <c r="F23" i="11"/>
  <c r="F22"/>
  <c r="D167" i="18"/>
  <c r="D166"/>
  <c r="H165"/>
  <c r="G165"/>
  <c r="C165"/>
  <c r="F21" i="11"/>
  <c r="F20"/>
  <c r="D167" i="17"/>
  <c r="D166"/>
  <c r="H165"/>
  <c r="G165"/>
  <c r="C165"/>
  <c r="I122"/>
  <c r="I121"/>
  <c r="I120"/>
  <c r="I119"/>
  <c r="I118"/>
  <c r="I117"/>
  <c r="I116"/>
  <c r="I115"/>
  <c r="I114"/>
  <c r="I113"/>
  <c r="I112"/>
  <c r="I111"/>
  <c r="I110"/>
  <c r="I109"/>
  <c r="F18" i="11"/>
  <c r="F17"/>
  <c r="I119" i="5"/>
  <c r="I120"/>
  <c r="I121"/>
  <c r="I122"/>
  <c r="C2" i="11"/>
  <c r="I2"/>
  <c r="F2"/>
  <c r="F26" l="1"/>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<sst xmlns="http://schemas.openxmlformats.org/spreadsheetml/2006/main" count="5458" uniqueCount="1252">
  <si>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</si>
  <si>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</si>
  <si>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</si>
  <si>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</si>
  <si>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</si>
  <si>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</si>
  <si>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</si>
  <si>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</si>
  <si>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</si>
  <si>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</si>
  <si>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</si>
  <si>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</si>
  <si>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</si>
  <si>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</si>
  <si>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</si>
  <si>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</si>
  <si>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</si>
  <si>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</si>
  <si>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</si>
  <si>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</si>
  <si>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</si>
  <si>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</si>
  <si>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</si>
  <si>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</si>
  <si>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</si>
  <si>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</si>
  <si>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</si>
  <si>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</si>
  <si>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</si>
  <si>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</si>
  <si>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</si>
  <si>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</si>
  <si>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</si>
  <si>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</si>
  <si>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</si>
  <si>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</si>
  <si>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</si>
  <si>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</si>
  <si>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</si>
  <si>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</si>
  <si>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</si>
  <si>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</si>
  <si>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</si>
  <si>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</si>
  <si>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</si>
  <si>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</si>
  <si>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</si>
  <si>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</si>
  <si>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</si>
  <si>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</si>
  <si>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</si>
  <si>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</si>
  <si>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</si>
  <si>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</si>
  <si>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</si>
  <si>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</si>
  <si>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</si>
  <si>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</si>
  <si>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</si>
  <si>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</si>
  <si>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</si>
  <si>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</si>
  <si>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</si>
  <si>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</si>
  <si>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</si>
  <si>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</si>
  <si>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</si>
  <si>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</si>
  <si>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</si>
  <si>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</si>
  <si>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</si>
  <si>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</si>
  <si>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LP</t>
  </si>
  <si>
    <t>Burachapori</t>
  </si>
  <si>
    <t>car</t>
  </si>
  <si>
    <t>Urban</t>
  </si>
  <si>
    <t>Nikamul</t>
  </si>
  <si>
    <t>Panchmile</t>
  </si>
  <si>
    <t>Arundhati Das</t>
  </si>
  <si>
    <t>Usha Kalita</t>
  </si>
  <si>
    <t>Khaloibil</t>
  </si>
  <si>
    <t>Arpana Baruah</t>
  </si>
  <si>
    <t>HAKICHAR EGS</t>
  </si>
  <si>
    <t>18110105503</t>
  </si>
  <si>
    <t>New-LP</t>
  </si>
  <si>
    <t>Char</t>
  </si>
  <si>
    <t>Boat Clinic</t>
  </si>
  <si>
    <t>Soporachuburi Sc</t>
  </si>
  <si>
    <t xml:space="preserve">
.Manisha Chowdhury</t>
  </si>
  <si>
    <t>Tankeswari devi</t>
  </si>
  <si>
    <t>Car</t>
  </si>
  <si>
    <t>Elizabeth Tigga &amp; Kilipa Horo</t>
  </si>
  <si>
    <t>Boat</t>
  </si>
  <si>
    <t>NAVODAY EGS</t>
  </si>
  <si>
    <t>18110116301</t>
  </si>
  <si>
    <t>SISHU GANANIK EGS</t>
  </si>
  <si>
    <t>18110116401</t>
  </si>
  <si>
    <t>GANDHIJI EGS</t>
  </si>
  <si>
    <t>18110116501</t>
  </si>
  <si>
    <t>Khalaibil S/C</t>
  </si>
  <si>
    <t>Rita Kalita</t>
  </si>
  <si>
    <t>Sahura Khatun</t>
  </si>
  <si>
    <t>UP in High</t>
  </si>
  <si>
    <t>UP</t>
  </si>
  <si>
    <t>Dipa Patangia</t>
  </si>
  <si>
    <t>Amina Khatun</t>
  </si>
  <si>
    <t>Manjuwara Begum</t>
  </si>
  <si>
    <t>AWC</t>
  </si>
  <si>
    <t>0-5</t>
  </si>
  <si>
    <t>Arpana Thakuria</t>
  </si>
  <si>
    <t>Mulukjan Bibi</t>
  </si>
  <si>
    <t>Burhachapori/Dhania</t>
  </si>
  <si>
    <t>Burhachapori Sishuati</t>
  </si>
  <si>
    <t>Burhachapori zowani</t>
  </si>
  <si>
    <t>Thakurbari</t>
  </si>
  <si>
    <t>Police reserve</t>
  </si>
  <si>
    <t>Gereki SC</t>
  </si>
  <si>
    <t>Kapila Devi</t>
  </si>
  <si>
    <t>Kameleswari Das</t>
  </si>
  <si>
    <t>Mental hospital namgarh</t>
  </si>
  <si>
    <t>Ex-police line 2</t>
  </si>
  <si>
    <t>Lachit chowk</t>
  </si>
  <si>
    <t>Lachit nagar</t>
  </si>
  <si>
    <t>Rebati Das</t>
  </si>
  <si>
    <t>Parbatia Sc</t>
  </si>
  <si>
    <t>Besseria SD(NSC)</t>
  </si>
  <si>
    <t>1. Labanya Keot
2.Bandana Devi 3.Rumi Borah</t>
  </si>
  <si>
    <t>Arati Devi/ Parirtan Begum/Maheswari Devi</t>
  </si>
  <si>
    <t>Bhumuraguri S/C</t>
  </si>
  <si>
    <t>Gotlong S/C</t>
  </si>
  <si>
    <t>Wahida Rahman</t>
  </si>
  <si>
    <t>Jamena Begum</t>
  </si>
  <si>
    <t>Bhojkhowa S/C</t>
  </si>
  <si>
    <t>High</t>
  </si>
  <si>
    <t>Ruma Handique</t>
  </si>
  <si>
    <t>Salama Begam</t>
  </si>
  <si>
    <t>Marami Hazarika</t>
  </si>
  <si>
    <t>Rupali Bora</t>
  </si>
  <si>
    <t>Tarajan Kr Gaon Sc</t>
  </si>
  <si>
    <t>Parul Barkakati</t>
  </si>
  <si>
    <t>Tutu Borah</t>
  </si>
  <si>
    <t>Jayanti Keot</t>
  </si>
  <si>
    <t>Basantipur</t>
  </si>
  <si>
    <t>Pahumara Chuburi Sc</t>
  </si>
  <si>
    <t>Jina Barah</t>
  </si>
  <si>
    <t>Anu Borah</t>
  </si>
  <si>
    <t>Jina Baruah
Abanti Devi</t>
  </si>
  <si>
    <t>Barnalikath Hazarika/Keteki Saikia</t>
  </si>
  <si>
    <t>Tarajankumargaon</t>
  </si>
  <si>
    <t>Lily Borah</t>
  </si>
  <si>
    <t>Ashma Begum</t>
  </si>
  <si>
    <t>Anjana Devi</t>
  </si>
  <si>
    <t>Husnara Begum</t>
  </si>
  <si>
    <t>Dolabari S/C</t>
  </si>
  <si>
    <t>Dilwara Begum</t>
  </si>
  <si>
    <t>Rabia Khatun</t>
  </si>
  <si>
    <t>Nepali patty no. 1</t>
  </si>
  <si>
    <t>Bindia Pokhrel Ghimire</t>
  </si>
  <si>
    <t>Nepali patty no. 2</t>
  </si>
  <si>
    <t>Minu Das Pathak</t>
  </si>
  <si>
    <t>Barua chuburi LP School</t>
  </si>
  <si>
    <t>Gharpora chuburi pathar (Doulguri)</t>
  </si>
  <si>
    <t>Jahuran Nessa</t>
  </si>
  <si>
    <t>Dolabari SC</t>
  </si>
  <si>
    <t>Manuwara Begum</t>
  </si>
  <si>
    <t>Jilima Begam</t>
  </si>
  <si>
    <t>Nazima Begum</t>
  </si>
  <si>
    <t>Tengabasti S/C</t>
  </si>
  <si>
    <t>Rejia Khatun</t>
  </si>
  <si>
    <t>Sabita Das</t>
  </si>
  <si>
    <t>Bhujkhowa D</t>
  </si>
  <si>
    <t>Maleka Khatun</t>
  </si>
  <si>
    <t>Azida Khatun</t>
  </si>
  <si>
    <t>Bhojkhowa Chapori pachim</t>
  </si>
  <si>
    <t>Bhojkhowa Chapori uttar</t>
  </si>
  <si>
    <t>Fatema Khatun</t>
  </si>
  <si>
    <t>Marisuti pahar</t>
  </si>
  <si>
    <t>Marisuti rajbharal</t>
  </si>
  <si>
    <t>Da gaon pukhuria</t>
  </si>
  <si>
    <t>Dhekialgaon</t>
  </si>
  <si>
    <t>Jyotshna Devi</t>
  </si>
  <si>
    <t>Nurena Begum</t>
  </si>
  <si>
    <t>Supura chuburi</t>
  </si>
  <si>
    <t>1.Manjumoni Gogoi
2.Manisha Chowdhury</t>
  </si>
  <si>
    <t>Barnali Borah</t>
  </si>
  <si>
    <t>Kataki Chuburi Sc</t>
  </si>
  <si>
    <t>Thaneswari Borah</t>
  </si>
  <si>
    <t>Rekha Kataki</t>
  </si>
  <si>
    <t>Sonari gaon</t>
  </si>
  <si>
    <t>Rina Kakati
Namita borah</t>
  </si>
  <si>
    <t>Dimbeswari Bania</t>
  </si>
  <si>
    <t>Sowari chuburi</t>
  </si>
  <si>
    <t xml:space="preserve">
Abanti Devi</t>
  </si>
  <si>
    <t>Barhoi chuburi</t>
  </si>
  <si>
    <t>Bijoy sangha</t>
  </si>
  <si>
    <t>Keteki saikia</t>
  </si>
  <si>
    <t>Panchmile NSC</t>
  </si>
  <si>
    <t>2 No. koriani bengoli (A)</t>
  </si>
  <si>
    <t>Wahida Khatun</t>
  </si>
  <si>
    <t>2 No. koriani bengoli (B)</t>
  </si>
  <si>
    <t>18110101401</t>
  </si>
  <si>
    <t>Parbatia SC</t>
  </si>
  <si>
    <t>Rahila Begum</t>
  </si>
  <si>
    <t>Lalita Das</t>
  </si>
  <si>
    <t>Gotlong-J</t>
  </si>
  <si>
    <t>Taru Dev Nath</t>
  </si>
  <si>
    <t>Gotlong-L</t>
  </si>
  <si>
    <t>Mandira Neog</t>
  </si>
  <si>
    <t>Jaymati Debnath/Rekha Thappa</t>
  </si>
  <si>
    <t>Hatbhanga chuburi</t>
  </si>
  <si>
    <t>Santi Guwala</t>
  </si>
  <si>
    <t>Darjee patty</t>
  </si>
  <si>
    <t>BIHIYA GAON TINI ALI EGS</t>
  </si>
  <si>
    <t>18110102302</t>
  </si>
  <si>
    <t>Subarna Rajak</t>
  </si>
  <si>
    <t>Shanti nagar</t>
  </si>
  <si>
    <t>Jayanti Bania/ Usha Das</t>
  </si>
  <si>
    <t xml:space="preserve">SwapnaNath    </t>
  </si>
  <si>
    <t>Dipjyoti Chetri</t>
  </si>
  <si>
    <t>NO.2 URIAMGURI LPS</t>
  </si>
  <si>
    <t>18110102502</t>
  </si>
  <si>
    <t>18110115401</t>
  </si>
  <si>
    <t>MV</t>
  </si>
  <si>
    <t>L.B.Road Namgarh</t>
  </si>
  <si>
    <t>Jyoti Kala Kendra</t>
  </si>
  <si>
    <t>Nilutjal Sarmah</t>
  </si>
  <si>
    <t>Mrs. Lakhya Hira Bhuyan/Rubi Kalita/</t>
  </si>
  <si>
    <t>0 72500301</t>
  </si>
  <si>
    <t>0 72500302</t>
  </si>
  <si>
    <t>Dr. R. Gupta</t>
  </si>
  <si>
    <t>Rejia Sultana Begum</t>
  </si>
  <si>
    <t>bpa.nrhm.sonitpur.bihaguri@gmail.com</t>
  </si>
  <si>
    <t>Dr. C. Kalita</t>
  </si>
  <si>
    <t>Dr. P. Nandi</t>
  </si>
  <si>
    <t>Karabi Devi</t>
  </si>
  <si>
    <t>9435185372/9435390496</t>
  </si>
  <si>
    <t>Imran Hussain</t>
  </si>
  <si>
    <t>Bhima Devi</t>
  </si>
  <si>
    <t>Assam</t>
  </si>
  <si>
    <t>Sonitpur</t>
  </si>
  <si>
    <t>Bihaguri</t>
  </si>
  <si>
    <t>Bandarmari</t>
  </si>
  <si>
    <t>Girija Bora</t>
  </si>
  <si>
    <t>Naharani</t>
  </si>
  <si>
    <t>Beauty Gogoi</t>
  </si>
  <si>
    <t>Niru Das</t>
  </si>
  <si>
    <t>Shyab Jan Bibi</t>
  </si>
  <si>
    <t>Borgaon</t>
  </si>
  <si>
    <t>Sewali Bora</t>
  </si>
  <si>
    <t>Sarumai Borah</t>
  </si>
  <si>
    <t>Bihaguri PHC</t>
  </si>
  <si>
    <t>Reboti Das, Anuprabha Das</t>
  </si>
  <si>
    <t>Jinuma Devi</t>
  </si>
  <si>
    <t>Garuduba</t>
  </si>
  <si>
    <t>Surama Das</t>
  </si>
  <si>
    <t>Bihaguri    PHC</t>
  </si>
  <si>
    <t>Bibiyana Barjoo</t>
  </si>
  <si>
    <t>Balisiha</t>
  </si>
  <si>
    <t>Naharani SC</t>
  </si>
  <si>
    <t>Girija Borah</t>
  </si>
  <si>
    <t>No. 1 gundurabil</t>
  </si>
  <si>
    <t>Bahlen Bhengra</t>
  </si>
  <si>
    <t>No. 2 gundurabil</t>
  </si>
  <si>
    <t>Dimbeswari Kurmi</t>
  </si>
  <si>
    <t>Kamarchuburi</t>
  </si>
  <si>
    <t>Dipali Devi</t>
  </si>
  <si>
    <t xml:space="preserve">HiramaniDevi </t>
  </si>
  <si>
    <t>AnjaliHazarika/Minu Das</t>
  </si>
  <si>
    <t>Puspanajali Devi</t>
  </si>
  <si>
    <t>Pabitra Devi</t>
  </si>
  <si>
    <t>Martina Herrenge</t>
  </si>
  <si>
    <t>Gopa Dutta</t>
  </si>
  <si>
    <t>UlubariNSC</t>
  </si>
  <si>
    <t>Baruadoloni</t>
  </si>
  <si>
    <t>Santana Devi</t>
  </si>
  <si>
    <t>Silpimani Bora</t>
  </si>
  <si>
    <t>Patiapukhuri</t>
  </si>
  <si>
    <t>Kanmai devi/ Khuseswari Kalita</t>
  </si>
  <si>
    <t>Naharbari NPHC</t>
  </si>
  <si>
    <t>Bijaya Borah</t>
  </si>
  <si>
    <t>Tankeswar Das/Maya Devi</t>
  </si>
  <si>
    <t>Upama Boro</t>
  </si>
  <si>
    <t>Tumuki</t>
  </si>
  <si>
    <t>Niraity</t>
  </si>
  <si>
    <t>Basanti Devi</t>
  </si>
  <si>
    <t>Jona Laila Begum</t>
  </si>
  <si>
    <t>Bakarigaon SC</t>
  </si>
  <si>
    <t>Putuli Borah</t>
  </si>
  <si>
    <t>Bapubheti</t>
  </si>
  <si>
    <t>1 No. Bapubheti</t>
  </si>
  <si>
    <t>2 No. Puthimari</t>
  </si>
  <si>
    <t>Moneswari Devi</t>
  </si>
  <si>
    <t>Bordubia</t>
  </si>
  <si>
    <t>Chandika Basumatari</t>
  </si>
  <si>
    <t>Erasuti Janghal</t>
  </si>
  <si>
    <t>Barua doloni</t>
  </si>
  <si>
    <t>Putuli Devi</t>
  </si>
  <si>
    <t>Balikhuti baligaon</t>
  </si>
  <si>
    <t>Puthimari</t>
  </si>
  <si>
    <t>Junurani Devi</t>
  </si>
  <si>
    <t>Bhogeswari Devi</t>
  </si>
  <si>
    <t>Gerua</t>
  </si>
  <si>
    <t>Hareswari Devi</t>
  </si>
  <si>
    <t>Nam pithakhowa</t>
  </si>
  <si>
    <t>Kiran Bora</t>
  </si>
  <si>
    <t>Pithakhowa</t>
  </si>
  <si>
    <t>Jakorwa chuburi</t>
  </si>
  <si>
    <t>Gundurabil khelmati</t>
  </si>
  <si>
    <t>No. 1 arasuti borgaon</t>
  </si>
  <si>
    <t>Bhara singari jungal</t>
  </si>
  <si>
    <t>Kholil tapu</t>
  </si>
  <si>
    <t>Bhara singari muslim</t>
  </si>
  <si>
    <t>Garuduba das gaon</t>
  </si>
  <si>
    <t>Hem Ch Baskuta</t>
  </si>
  <si>
    <t>Nirumai Das</t>
  </si>
  <si>
    <t>Thelamara</t>
  </si>
  <si>
    <t>Alkuma Begam</t>
  </si>
  <si>
    <t>BAM PARBATIA LPS</t>
  </si>
  <si>
    <t>18110101901</t>
  </si>
  <si>
    <t>Pahumarachuburi SC</t>
  </si>
  <si>
    <t>DAW BESSRIA LPS</t>
  </si>
  <si>
    <t>18110114801</t>
  </si>
  <si>
    <t>Purani alimur</t>
  </si>
  <si>
    <t>Monjila Begam</t>
  </si>
  <si>
    <t xml:space="preserve">Alisinga uriamguri </t>
  </si>
  <si>
    <t>Alisinga gaon</t>
  </si>
  <si>
    <t>Anita Ray</t>
  </si>
  <si>
    <t>Da chuburi</t>
  </si>
  <si>
    <t>Da chuburi (A)</t>
  </si>
  <si>
    <t>Asomia Majalia Balika Vidyalaya</t>
  </si>
  <si>
    <t>Aug' 18</t>
  </si>
  <si>
    <t>BILPAR EGS</t>
  </si>
  <si>
    <t>18110105603</t>
  </si>
  <si>
    <t>Sotai sapori A</t>
  </si>
  <si>
    <t>Sakina Khatun</t>
  </si>
  <si>
    <t>Uriamguri C</t>
  </si>
  <si>
    <t>Sotai sapori D</t>
  </si>
  <si>
    <t>Sotai sapori (B) billpar</t>
  </si>
  <si>
    <t>Sotai sapori F</t>
  </si>
  <si>
    <t>Bhumuraguri B</t>
  </si>
  <si>
    <t>Bhumuraguri E</t>
  </si>
  <si>
    <t>Bhujkhowa B</t>
  </si>
  <si>
    <t>Luitpar</t>
  </si>
  <si>
    <t>Sankar nagar</t>
  </si>
  <si>
    <t>Tengabosti (A)</t>
  </si>
  <si>
    <t>Kerani block</t>
  </si>
  <si>
    <t>Gotlong-D</t>
  </si>
  <si>
    <t>Gotlong-E</t>
  </si>
  <si>
    <t>Gotlong-H</t>
  </si>
  <si>
    <t>1 No. Dolabari</t>
  </si>
  <si>
    <t>1 No. dolabari - B</t>
  </si>
  <si>
    <t>Ketekibari (A)</t>
  </si>
  <si>
    <t>Ketekibari (B)</t>
  </si>
  <si>
    <t>Bhairabi mandir</t>
  </si>
  <si>
    <t>Lalmati Kali Mandir</t>
  </si>
  <si>
    <t>Tezpur night school</t>
  </si>
  <si>
    <t>Sunabhatta</t>
  </si>
  <si>
    <t>Railway Colony Namgarh</t>
  </si>
  <si>
    <t>Sonitpur Vidyapith</t>
  </si>
  <si>
    <t>Kacharigaon Puja Mandir</t>
  </si>
  <si>
    <t>Hyderpatty club</t>
  </si>
  <si>
    <t>Hyder Khan Path</t>
  </si>
  <si>
    <t>Dandinath Kalita LP School</t>
  </si>
  <si>
    <t>Ganesh ghat</t>
  </si>
  <si>
    <t>Harijan colony No. 1</t>
  </si>
  <si>
    <t>Harijan colony No. 2</t>
  </si>
  <si>
    <t>Natun ban theatre</t>
  </si>
  <si>
    <t>Kusum Devi</t>
  </si>
  <si>
    <t>Garowanpatty puja mondap</t>
  </si>
  <si>
    <t>Kalpana Saha</t>
  </si>
  <si>
    <t>Garowanpatty kali mandir</t>
  </si>
  <si>
    <t>Pramila Das</t>
  </si>
  <si>
    <t>Garowanpatty sani mandir</t>
  </si>
  <si>
    <t>Seema Das</t>
  </si>
  <si>
    <t>Polofiield LP School</t>
  </si>
  <si>
    <t>Polofield  namgarh</t>
  </si>
  <si>
    <t>Polofield bamungaon namgarh</t>
  </si>
  <si>
    <t>Dharatry Borah</t>
  </si>
  <si>
    <t>Bhairabnagar mahila samiti</t>
  </si>
  <si>
    <t>Nabanita Devi</t>
  </si>
  <si>
    <t>Benudhar saikia LP School</t>
  </si>
  <si>
    <t>Harisabha (Mahabhairab)</t>
  </si>
  <si>
    <t>Rubbar bagan</t>
  </si>
  <si>
    <t>BALICHAR EGS</t>
  </si>
  <si>
    <t>18110105305</t>
  </si>
  <si>
    <t>DIGHALI SAPARI EGS</t>
  </si>
  <si>
    <t>18110105502</t>
  </si>
  <si>
    <t>PUB LALTAPU EGS</t>
  </si>
  <si>
    <t>18110105504</t>
  </si>
  <si>
    <t>Hasina Khatoon</t>
  </si>
  <si>
    <t>BOGORIATI EGS</t>
  </si>
  <si>
    <t>18110117001</t>
  </si>
  <si>
    <t>1 No. rajbharal</t>
  </si>
  <si>
    <t>Tahura Khatun</t>
  </si>
  <si>
    <t>2 No. rajbharal</t>
  </si>
  <si>
    <t>3 No. rajbharal</t>
  </si>
  <si>
    <t>Lenga chuburi</t>
  </si>
  <si>
    <t>Balichapori</t>
  </si>
  <si>
    <t>Kumargaon Namgarh</t>
  </si>
  <si>
    <t>Mahajati hola</t>
  </si>
  <si>
    <t xml:space="preserve">Garowanpatty </t>
  </si>
  <si>
    <t>Dipti Das Dutta</t>
  </si>
  <si>
    <t>Ghorporachuburi LP School</t>
  </si>
  <si>
    <t>Kamar chuburi namgarh</t>
  </si>
  <si>
    <t>Kamar chuburi jyoti sangha</t>
  </si>
  <si>
    <t>Arikati basti (Lalmati)</t>
  </si>
  <si>
    <t>BOTABIL EGS</t>
  </si>
  <si>
    <t>18110116005</t>
  </si>
  <si>
    <t>Higher Secondary</t>
  </si>
  <si>
    <t>Darkial dhekial</t>
  </si>
  <si>
    <t>Jili Das</t>
  </si>
  <si>
    <t>Darkial (A)</t>
  </si>
  <si>
    <t>Mina Gowala</t>
  </si>
  <si>
    <t>Indira Nagar</t>
  </si>
  <si>
    <t>Ketekibari</t>
  </si>
  <si>
    <t>Mahabhairab Yubak Sangha</t>
  </si>
  <si>
    <t>Kunti Devi</t>
  </si>
  <si>
    <t>Thursday</t>
  </si>
  <si>
    <t>Monday</t>
  </si>
  <si>
    <t>Tuesday</t>
  </si>
  <si>
    <t>Friday</t>
  </si>
  <si>
    <t>Wednesday</t>
  </si>
  <si>
    <t>Saturday</t>
  </si>
  <si>
    <t>Ritamoni Devi</t>
  </si>
  <si>
    <t>Phulbanu Begum</t>
  </si>
  <si>
    <t>Dayamoni Kangari</t>
  </si>
  <si>
    <t>Koneswari Boro</t>
  </si>
  <si>
    <t>Kagali Sarkar</t>
  </si>
  <si>
    <t>Anuwara Begam/Marami Devi</t>
  </si>
  <si>
    <t>Tulumani Bora</t>
  </si>
  <si>
    <t>Samila Boro</t>
  </si>
  <si>
    <t>Dhanamaya Devi</t>
  </si>
  <si>
    <t>Nahabari</t>
  </si>
  <si>
    <t>Labanya Devi</t>
  </si>
  <si>
    <t>Dipali Bora</t>
  </si>
  <si>
    <t>Ulubari SC</t>
  </si>
  <si>
    <t>Sumitra Maji</t>
  </si>
  <si>
    <t>Borbil</t>
  </si>
  <si>
    <t>NABIL NONKEY LPS</t>
  </si>
  <si>
    <t>18110111601</t>
  </si>
  <si>
    <t>Nabil-Kochari</t>
  </si>
  <si>
    <t>Beauty Devi</t>
  </si>
  <si>
    <t>Gita Devi</t>
  </si>
  <si>
    <t>NABIL MES</t>
  </si>
  <si>
    <t>18110111402</t>
  </si>
  <si>
    <t>Jahamari</t>
  </si>
  <si>
    <t>Rula Saikia</t>
  </si>
  <si>
    <t>Anjali Devi/Jaisewari Sut</t>
  </si>
  <si>
    <t>18110111201</t>
  </si>
  <si>
    <t>Monijharani</t>
  </si>
  <si>
    <t>Monijarani SC</t>
  </si>
  <si>
    <t>Doyamoni Kangari</t>
  </si>
  <si>
    <t>Borghop</t>
  </si>
  <si>
    <t>Saraka SC</t>
  </si>
  <si>
    <t>Majorhola</t>
  </si>
  <si>
    <t>Tarulata Rabha</t>
  </si>
  <si>
    <t>Niraiati Indrapur</t>
  </si>
  <si>
    <t xml:space="preserve">Niraiati </t>
  </si>
  <si>
    <t>Porani ghatuwa</t>
  </si>
  <si>
    <t>Bahagi rohi da</t>
  </si>
  <si>
    <t>Dipota</t>
  </si>
  <si>
    <t>Niraiati</t>
  </si>
  <si>
    <t>Dipota radhikapur</t>
  </si>
  <si>
    <t>Nabadita Das</t>
  </si>
  <si>
    <t>Tiniali Bebejia</t>
  </si>
  <si>
    <t xml:space="preserve">1. Labanya Keot
</t>
  </si>
  <si>
    <t>Bhan Keot</t>
  </si>
  <si>
    <t>Kanaibora chuburi</t>
  </si>
  <si>
    <t>Bhanu Devi</t>
  </si>
  <si>
    <t>Chengahiloi</t>
  </si>
  <si>
    <t>Anjita Boro</t>
  </si>
  <si>
    <t>Khagarijan</t>
  </si>
  <si>
    <t>Naharbari SC</t>
  </si>
  <si>
    <t>Abeli Basumatary</t>
  </si>
  <si>
    <t>Amguri</t>
  </si>
  <si>
    <t>Kanaklata Boro</t>
  </si>
  <si>
    <t>2 No. simaluguri</t>
  </si>
  <si>
    <t>BorgaonNPHC</t>
  </si>
  <si>
    <t>Kunti Bora</t>
  </si>
  <si>
    <t>Jharna Bhodra</t>
  </si>
  <si>
    <t>Na bill kachari</t>
  </si>
  <si>
    <t>Ulubari</t>
  </si>
  <si>
    <t>Anima Das</t>
  </si>
  <si>
    <t>Khalahubari</t>
  </si>
  <si>
    <t>Baligaon</t>
  </si>
  <si>
    <t>Dipali Das</t>
  </si>
  <si>
    <t>Purnima Das</t>
  </si>
  <si>
    <t>Kochgaon</t>
  </si>
  <si>
    <t>Bhergaon SC</t>
  </si>
  <si>
    <t>Kalpana Devi</t>
  </si>
  <si>
    <t>Janedwari Koch</t>
  </si>
  <si>
    <t>Katanigaon</t>
  </si>
  <si>
    <t>Khudeja Ullah</t>
  </si>
  <si>
    <t>Ruhinibil</t>
  </si>
  <si>
    <t>Wednesday
Thursday</t>
  </si>
  <si>
    <t>Monday
Tuesday</t>
  </si>
  <si>
    <t>Friday
Saturday</t>
  </si>
  <si>
    <t>Monday
Tuesday
Wednesday
Thursday</t>
  </si>
  <si>
    <t>BORSON LPS</t>
  </si>
  <si>
    <t>18110316301</t>
  </si>
  <si>
    <t>Champa Boro</t>
  </si>
  <si>
    <t>Poli Devi</t>
  </si>
  <si>
    <t>BAHBARI DEKA CHUBURI EGS</t>
  </si>
  <si>
    <t>18110317104</t>
  </si>
  <si>
    <t>BHARA SINGRI EGS</t>
  </si>
  <si>
    <t>18110100502</t>
  </si>
  <si>
    <t>Saruma Das</t>
  </si>
  <si>
    <t>Bimala Devi</t>
  </si>
  <si>
    <t>Nirmala Devi</t>
  </si>
  <si>
    <t>Naharani pather</t>
  </si>
  <si>
    <t>Moneswari Mech</t>
  </si>
  <si>
    <t>Balisha kochari</t>
  </si>
  <si>
    <t>Sunjarigaon</t>
  </si>
  <si>
    <t>Teliagoan</t>
  </si>
  <si>
    <t>Eli prava Das</t>
  </si>
  <si>
    <t>Basumati Sagiyari</t>
  </si>
  <si>
    <t>Bakainapather, Part-II</t>
  </si>
  <si>
    <t>Mainashree</t>
  </si>
  <si>
    <t>Borpukhuri</t>
  </si>
  <si>
    <t>Champa Devi</t>
  </si>
  <si>
    <t>Lakhimaya Narjari</t>
  </si>
  <si>
    <t>Teliagaon batabari</t>
  </si>
  <si>
    <t>Aruna Bora</t>
  </si>
  <si>
    <t>Arpana Basumatari</t>
  </si>
  <si>
    <t>Muwamari Kochari</t>
  </si>
  <si>
    <t>Niz bahbari kamar chuburi</t>
  </si>
  <si>
    <t>Bahbari SC</t>
  </si>
  <si>
    <t>Moneswari Boro</t>
  </si>
  <si>
    <t>Borson</t>
  </si>
  <si>
    <t>Rinju Bhuyan</t>
  </si>
  <si>
    <t>1 No. Garuduba</t>
  </si>
  <si>
    <t>ChalamayaDEvi</t>
  </si>
  <si>
    <t>2 No. Garuduba</t>
  </si>
  <si>
    <t>Hojaigaon</t>
  </si>
  <si>
    <t xml:space="preserve">Niz borgaon </t>
  </si>
  <si>
    <t>Gitanjali Devi</t>
  </si>
  <si>
    <t>Teliapathar</t>
  </si>
  <si>
    <t>Teliagaon</t>
  </si>
  <si>
    <t>Jamuna Devi/Renuka Devi</t>
  </si>
  <si>
    <t>Siporia chapori</t>
  </si>
  <si>
    <t>Bogapani</t>
  </si>
  <si>
    <t>Jyogeswari Devi</t>
  </si>
  <si>
    <t>1 No. Sagali chuburi</t>
  </si>
  <si>
    <t>Mekaner Chuburi</t>
  </si>
  <si>
    <t>Manjula Baruah</t>
  </si>
  <si>
    <t>Puspa Devi</t>
  </si>
  <si>
    <t>2 No. Sagali chuburi</t>
  </si>
  <si>
    <t>1 No. likhakgaon</t>
  </si>
  <si>
    <t>2 No. likhakgaon</t>
  </si>
  <si>
    <t>Manowara Begum</t>
  </si>
  <si>
    <t>Baligaon bengolli</t>
  </si>
  <si>
    <t>Arati Das</t>
  </si>
  <si>
    <t>Madhya bagapani</t>
  </si>
  <si>
    <t>Tamulbari</t>
  </si>
  <si>
    <t>Kolakuchi</t>
  </si>
  <si>
    <t xml:space="preserve">Khelmati SC </t>
  </si>
  <si>
    <t>Santipur paruachuk</t>
  </si>
  <si>
    <t>No. 2 arasuti jangal</t>
  </si>
  <si>
    <t>Teliagaon milanpur</t>
  </si>
  <si>
    <t>Madhya teliagaon</t>
  </si>
  <si>
    <t>SMKCC</t>
  </si>
  <si>
    <t>Bhalukekhowa latamora</t>
  </si>
  <si>
    <t>No. 1 bordubia</t>
  </si>
  <si>
    <t>No. 2 bordubia</t>
  </si>
  <si>
    <t>Bordubia janala chuburi</t>
  </si>
  <si>
    <t>Lakhihola</t>
  </si>
  <si>
    <t>Borua chuburi</t>
  </si>
  <si>
    <t>Baligaon SC</t>
  </si>
  <si>
    <t>No. 2 pithakhowa</t>
  </si>
  <si>
    <t>Reboti Das</t>
  </si>
  <si>
    <t>No. 1 pithakhowa</t>
  </si>
  <si>
    <t xml:space="preserve"> Anuprabha Das</t>
  </si>
  <si>
    <t>Jakarua chuburi (mini)</t>
  </si>
  <si>
    <t>Balikhuti</t>
  </si>
  <si>
    <t xml:space="preserve">Puthimari </t>
  </si>
  <si>
    <t>No. 1 Borua doloni</t>
  </si>
  <si>
    <t>No. 1 bapubheti</t>
  </si>
  <si>
    <t>Boruadoloni</t>
  </si>
  <si>
    <t>Bapubheti mathupur</t>
  </si>
  <si>
    <t>No. 3 puhimari biharibosti</t>
  </si>
  <si>
    <t>Padumi Devi</t>
  </si>
  <si>
    <t>Simaluguri siva mandir</t>
  </si>
  <si>
    <t>Simaguri refuzy colony</t>
  </si>
  <si>
    <t>Niz bihaguri</t>
  </si>
  <si>
    <t>Thaneswari Devi</t>
  </si>
  <si>
    <t>Mekonorchuburi</t>
  </si>
  <si>
    <t>1 No. kalitagaon</t>
  </si>
  <si>
    <t>Kalitagaon SC</t>
  </si>
  <si>
    <t>Indeswari Borah</t>
  </si>
  <si>
    <t>2 No. kalitagaon</t>
  </si>
  <si>
    <t>Khumati</t>
  </si>
  <si>
    <t>Natun ghagra</t>
  </si>
  <si>
    <t>1 No. simaluguri</t>
  </si>
  <si>
    <t>Nabill nanke</t>
  </si>
  <si>
    <t>Niz borgaon gohain chuburi</t>
  </si>
  <si>
    <t>Siporia batabari</t>
  </si>
  <si>
    <t>Kumar pathar</t>
  </si>
  <si>
    <t>Borpukhuri gotanga</t>
  </si>
  <si>
    <t>2 No. Jahamari</t>
  </si>
  <si>
    <t>1 No. Jahamari</t>
  </si>
  <si>
    <t xml:space="preserve">Ghotuwa </t>
  </si>
  <si>
    <t>Barbil</t>
  </si>
  <si>
    <t>Rumi Kurmi</t>
  </si>
  <si>
    <t>Borbil kachari</t>
  </si>
  <si>
    <t>Purnima Kurmi</t>
  </si>
  <si>
    <t>Priyanka Basumatary</t>
  </si>
  <si>
    <t>Borbil Sahjanajati</t>
  </si>
  <si>
    <t>Adarmoni Suren</t>
  </si>
  <si>
    <t>Siva mandir</t>
  </si>
  <si>
    <t>Bhalukekhowa</t>
  </si>
  <si>
    <t>Meghai jaroni</t>
  </si>
  <si>
    <t>Bharati Boro</t>
  </si>
  <si>
    <t>Meghai ati</t>
  </si>
  <si>
    <t>Da-gaon</t>
  </si>
  <si>
    <t>Basanti Deka Pradhan</t>
  </si>
  <si>
    <t>Ambiya Begam</t>
  </si>
  <si>
    <t>Baghmara</t>
  </si>
  <si>
    <t>Juli Boro</t>
  </si>
  <si>
    <t>Kathanibari</t>
  </si>
  <si>
    <t>Mamoni Begam</t>
  </si>
  <si>
    <t>Alima Khatun</t>
  </si>
  <si>
    <t>1 No. potiapukhuri</t>
  </si>
  <si>
    <t>Wenesday</t>
  </si>
  <si>
    <t>No. 3 ghagrapar TE</t>
  </si>
  <si>
    <t>Bina Kuch</t>
  </si>
  <si>
    <t>Napam borati</t>
  </si>
  <si>
    <t>Upper borgaon chapori Kacharigaon</t>
  </si>
  <si>
    <t>South changa hilloi</t>
  </si>
  <si>
    <t>1 No. Rangamati</t>
  </si>
  <si>
    <t>Kunja Devi</t>
  </si>
  <si>
    <t>2 No. Rangamati</t>
  </si>
  <si>
    <t>Bar ati</t>
  </si>
  <si>
    <t>2 No. patiapukhuri</t>
  </si>
  <si>
    <t>2 No. borpukhuri</t>
  </si>
  <si>
    <t>Jyoti Das</t>
  </si>
  <si>
    <t xml:space="preserve">Borgaon </t>
  </si>
  <si>
    <t>Babita Gogoi</t>
  </si>
  <si>
    <t>No. 1 arasuti jangal</t>
  </si>
  <si>
    <t>Dr. R.A.Mazumder</t>
  </si>
  <si>
    <t>NO.2 BHOJKHOWA CHAPORI BALIKA LP</t>
  </si>
  <si>
    <t>MES</t>
  </si>
  <si>
    <t>PARBATIA HS</t>
  </si>
  <si>
    <t>HS</t>
  </si>
  <si>
    <t>BAM GAON LPS</t>
  </si>
  <si>
    <t>18110114802</t>
  </si>
  <si>
    <t>BOGA BORA CHUBURI LPS</t>
  </si>
  <si>
    <t>18110114901</t>
  </si>
  <si>
    <t>Besseria SD(nsc)</t>
  </si>
  <si>
    <t>Bandana Devi</t>
  </si>
  <si>
    <t>20-10-18</t>
  </si>
  <si>
    <t>GANDHI MEMORIAL MES</t>
  </si>
  <si>
    <t>18110101404</t>
  </si>
  <si>
    <t>13-10-18</t>
  </si>
  <si>
    <t>ISLAMPARA LPS</t>
  </si>
  <si>
    <t>18110105101</t>
  </si>
  <si>
    <t>15-10-18</t>
  </si>
  <si>
    <t>KALIABHUMURA MODEL MES</t>
  </si>
  <si>
    <t>18110108711</t>
  </si>
  <si>
    <t>Borbil SC</t>
  </si>
  <si>
    <t>22-10-18</t>
  </si>
  <si>
    <t>KOROIANI NEPLAI LPS</t>
  </si>
  <si>
    <t>18110105102</t>
  </si>
  <si>
    <t>23-10-18</t>
  </si>
  <si>
    <t>MORISUTI EGS</t>
  </si>
  <si>
    <t>18110117201</t>
  </si>
  <si>
    <t>25-10-18</t>
  </si>
  <si>
    <t>24-10-18</t>
  </si>
  <si>
    <t>NO.2 OUGURI LPS</t>
  </si>
  <si>
    <t>18110114404</t>
  </si>
  <si>
    <t>26-10-18</t>
  </si>
  <si>
    <t>NO.3 SIRUWANI EGS</t>
  </si>
  <si>
    <t>18110117101</t>
  </si>
  <si>
    <t>27-10-18</t>
  </si>
  <si>
    <t>SANTI NIR LPS</t>
  </si>
  <si>
    <t>18110102003</t>
  </si>
  <si>
    <t>29-10-18</t>
  </si>
  <si>
    <t>SINGIA LPS</t>
  </si>
  <si>
    <t>18110115001</t>
  </si>
  <si>
    <t>SONITPUR Nishya VIDYALAYA</t>
  </si>
  <si>
    <t>18110126301</t>
  </si>
  <si>
    <t>30-10-18</t>
  </si>
  <si>
    <t>TENGAKHUTI LPS</t>
  </si>
  <si>
    <t>18110105301</t>
  </si>
  <si>
    <t>31-10-18</t>
  </si>
  <si>
    <t>Kachari pam A</t>
  </si>
  <si>
    <t>Bam besseria</t>
  </si>
  <si>
    <t>Da besseria</t>
  </si>
  <si>
    <t>Besseria muslim gaon</t>
  </si>
  <si>
    <t>Pachim besseria muslim gaon</t>
  </si>
  <si>
    <t>Pukhuria</t>
  </si>
  <si>
    <t>Pukhuria (A)</t>
  </si>
  <si>
    <t>2 No. koriani nepali</t>
  </si>
  <si>
    <t>Sahida Begum</t>
  </si>
  <si>
    <t>Maina Khatun</t>
  </si>
  <si>
    <t>1 No. koriani nepali (A)</t>
  </si>
  <si>
    <t>3 No. siruani chapori</t>
  </si>
  <si>
    <t>Nikamul Chariali</t>
  </si>
  <si>
    <t>Premada Mahanta</t>
  </si>
  <si>
    <t>Ruli Moni Saikia</t>
  </si>
  <si>
    <t>Mazgaon</t>
  </si>
  <si>
    <t>Batamari (A)</t>
  </si>
  <si>
    <t>Cotton Road Namgarh</t>
  </si>
  <si>
    <t>Ouguri No. 2</t>
  </si>
  <si>
    <t>9859359151
9706741552</t>
  </si>
  <si>
    <t>BURACHAPARI HS</t>
  </si>
  <si>
    <t>28-11-18</t>
  </si>
  <si>
    <t>NO 4 SIRWANI LPS</t>
  </si>
  <si>
    <t>20-11-18</t>
  </si>
  <si>
    <t>LAKHIDHAR SARMA SWARANI LPS</t>
  </si>
  <si>
    <t>18110101502</t>
  </si>
  <si>
    <t>PANCHMILE H.S. SCHOOL</t>
  </si>
  <si>
    <t>18110102201</t>
  </si>
  <si>
    <t>01-11-18, 02-11-18, 03-11-18, 07-11-18, 08-11-18</t>
  </si>
  <si>
    <t>Thursday
Friday
Saturday
Wenesday
Thursday</t>
  </si>
  <si>
    <t>TEZPUR BENGALI BOYS HSS</t>
  </si>
  <si>
    <t>18110101202</t>
  </si>
  <si>
    <t>TEZPUR GOVT.HS</t>
  </si>
  <si>
    <t>18110113402</t>
  </si>
  <si>
    <t>12-11-18, 13-11-18, 14-11-18, 15-11-18</t>
  </si>
  <si>
    <t>TOWN MOQTAB LPS</t>
  </si>
  <si>
    <t>18110101201</t>
  </si>
  <si>
    <t>Bhogichuburi</t>
  </si>
  <si>
    <t>30-11-18</t>
  </si>
  <si>
    <t>Pahumara chuburi</t>
  </si>
  <si>
    <t>Bamparbatia, Bamunchuburi</t>
  </si>
  <si>
    <t>2 No. dolabari (Uttar)</t>
  </si>
  <si>
    <t>29-11-18</t>
  </si>
  <si>
    <t>2 No. dolabari (B)</t>
  </si>
  <si>
    <t>Barika chuburi</t>
  </si>
  <si>
    <t>27-11-18</t>
  </si>
  <si>
    <t>Barika chuburi (A)</t>
  </si>
  <si>
    <t>Balichapori (A)</t>
  </si>
  <si>
    <t>19-11-18</t>
  </si>
  <si>
    <t>2 No. balichapori</t>
  </si>
  <si>
    <t>Tal gereki</t>
  </si>
  <si>
    <t>Anjana Barah</t>
  </si>
  <si>
    <t>Kunja Lata Lahkar</t>
  </si>
  <si>
    <t>17-11-18</t>
  </si>
  <si>
    <t>Kalibari</t>
  </si>
  <si>
    <t>22-11-18</t>
  </si>
  <si>
    <t>Kalibari dagaon</t>
  </si>
  <si>
    <t>Natun kalibari</t>
  </si>
  <si>
    <t>2 No. natun kalibari</t>
  </si>
  <si>
    <t>Hamida Begum</t>
  </si>
  <si>
    <t>Ambika Devi</t>
  </si>
  <si>
    <t>21-11-18</t>
  </si>
  <si>
    <t>Rina Devi</t>
  </si>
  <si>
    <t>Kumargaon Tiyar Bosti</t>
  </si>
  <si>
    <t>26-11-18</t>
  </si>
  <si>
    <t>Borbhag</t>
  </si>
  <si>
    <t>L.B.Road, 7 (2)</t>
  </si>
  <si>
    <t>Lachit Nagar (Harry Patty)</t>
  </si>
  <si>
    <t>16-11-18</t>
  </si>
  <si>
    <t>Aryapatty puja mandap</t>
  </si>
  <si>
    <t>Oct' 18</t>
  </si>
  <si>
    <t>Nov' 18</t>
  </si>
  <si>
    <t>Dec' 18</t>
  </si>
  <si>
    <t>Uriamguri</t>
  </si>
  <si>
    <t>Uriamguri B</t>
  </si>
  <si>
    <t>Uriamguri D</t>
  </si>
  <si>
    <t>Alisinga uriamguri A</t>
  </si>
  <si>
    <t>Purani alimur A</t>
  </si>
  <si>
    <t>Khanamukh</t>
  </si>
  <si>
    <t>Khanamukh A</t>
  </si>
  <si>
    <t>Khanamukh B</t>
  </si>
  <si>
    <t>Jahajduba</t>
  </si>
  <si>
    <t>Jahajduba A</t>
  </si>
  <si>
    <t>Jahajduba B</t>
  </si>
  <si>
    <t>Tengakhuti</t>
  </si>
  <si>
    <t>Khudeja Begum</t>
  </si>
  <si>
    <t>Bhumuraguri</t>
  </si>
  <si>
    <t>Bhumuraguri A</t>
  </si>
  <si>
    <t>Bhumuraguri C</t>
  </si>
  <si>
    <t>Bhumuraguri D</t>
  </si>
  <si>
    <t>Bhujkhowa</t>
  </si>
  <si>
    <t>Jushna Talukdar</t>
  </si>
  <si>
    <t>Bhujkhowa A</t>
  </si>
  <si>
    <t>Bhujkhowa C</t>
  </si>
  <si>
    <t>13-12-18</t>
  </si>
  <si>
    <t>Bhojkhowa Chapori</t>
  </si>
  <si>
    <t>Bhojkhowa Chapori A</t>
  </si>
  <si>
    <t>Bhojkhowa Chapori pub</t>
  </si>
  <si>
    <t>14-12-18</t>
  </si>
  <si>
    <t>Bhujkhowa E</t>
  </si>
  <si>
    <t>Da ati</t>
  </si>
  <si>
    <t>15-12-18</t>
  </si>
  <si>
    <t>Da ati (A)</t>
  </si>
  <si>
    <t>Moina chuburi</t>
  </si>
  <si>
    <t>Manu Borah</t>
  </si>
  <si>
    <t>17-12-18</t>
  </si>
  <si>
    <t>Bebejia</t>
  </si>
  <si>
    <t xml:space="preserve">Bejor chuburi </t>
  </si>
  <si>
    <t>Namita Borah</t>
  </si>
  <si>
    <t>Kalpana Borah</t>
  </si>
  <si>
    <t>Garsinga bihiyagaon</t>
  </si>
  <si>
    <t>Safia begum</t>
  </si>
  <si>
    <t>Garsinga bihiyagaon (A)</t>
  </si>
  <si>
    <t>Garsinga bihiyagaon (B)</t>
  </si>
  <si>
    <t>18-12-18</t>
  </si>
  <si>
    <t>Tengabosti (B)</t>
  </si>
  <si>
    <t>1 No. Suruani chapori</t>
  </si>
  <si>
    <t>1 No. koriani nepali</t>
  </si>
  <si>
    <t>19-12-18</t>
  </si>
  <si>
    <t>Karaini nepali uttar</t>
  </si>
  <si>
    <t>Karaini nepali dakhin</t>
  </si>
  <si>
    <t xml:space="preserve">1 No. koriani bengoli </t>
  </si>
  <si>
    <t>20-12-18</t>
  </si>
  <si>
    <t>Koriani bengoli (A)</t>
  </si>
  <si>
    <t>2 No. korioni bengoli</t>
  </si>
  <si>
    <t>1 No. jurgarh</t>
  </si>
  <si>
    <t>Ambia Khatun</t>
  </si>
  <si>
    <t>21-12-18</t>
  </si>
  <si>
    <t>2 No. jurgarh</t>
  </si>
  <si>
    <t>2 No. jurgarh uttar</t>
  </si>
  <si>
    <t>2 No. jurgarh uttar ansa</t>
  </si>
  <si>
    <t>22-12-18</t>
  </si>
  <si>
    <t>Jurgarh dakhin</t>
  </si>
  <si>
    <t>Gotlong</t>
  </si>
  <si>
    <t>24-12-18</t>
  </si>
  <si>
    <t>Gotlong-A</t>
  </si>
  <si>
    <t>Gotlong-C</t>
  </si>
  <si>
    <t>Gotlong-F</t>
  </si>
  <si>
    <t>26-12-18</t>
  </si>
  <si>
    <t>Gotlong-G</t>
  </si>
  <si>
    <t>Gotlong-I</t>
  </si>
  <si>
    <t>Samiran Nessa</t>
  </si>
  <si>
    <t>1 No. Dolabari bordobi sialmari</t>
  </si>
  <si>
    <t>27-12-18</t>
  </si>
  <si>
    <t>1 No. dolabari - B-1</t>
  </si>
  <si>
    <t>Rekha Thapa/Jmila Begam</t>
  </si>
  <si>
    <t>1 No. dolabari - c</t>
  </si>
  <si>
    <t>1 No. dolabari - d</t>
  </si>
  <si>
    <t>28-12-18</t>
  </si>
  <si>
    <t>1 No. dolabari - e</t>
  </si>
  <si>
    <t>1 No. dolabari - f</t>
  </si>
  <si>
    <t>Dhanuwa nagar</t>
  </si>
  <si>
    <t>Mamoni Sail\kia</t>
  </si>
  <si>
    <t>29-12-18</t>
  </si>
  <si>
    <t>Nabapur (Mini)</t>
  </si>
  <si>
    <t>Murhateteli</t>
  </si>
  <si>
    <t>Jan' 19</t>
  </si>
  <si>
    <t>BHITARSUTI EGS</t>
  </si>
  <si>
    <t>18110108501</t>
  </si>
  <si>
    <t>25-01-19</t>
  </si>
  <si>
    <t>BHITARSUTI LPS</t>
  </si>
  <si>
    <t>18110108502</t>
  </si>
  <si>
    <t>29-01-19</t>
  </si>
  <si>
    <t>MAZDEWRIGAON LPS</t>
  </si>
  <si>
    <t>18110101803</t>
  </si>
  <si>
    <t xml:space="preserve">
Namita borah</t>
  </si>
  <si>
    <t>21-01-19</t>
  </si>
  <si>
    <t>MOKUWA LPS</t>
  </si>
  <si>
    <t>18110102602</t>
  </si>
  <si>
    <t>18-01-19</t>
  </si>
  <si>
    <t>MUKTI JUDHA RBM LPS(V)</t>
  </si>
  <si>
    <t>18110102505</t>
  </si>
  <si>
    <t>17-01-19</t>
  </si>
  <si>
    <t>NO 2 DOLABARI BENGALI LPS</t>
  </si>
  <si>
    <t>18110108302</t>
  </si>
  <si>
    <t>Dolabari</t>
  </si>
  <si>
    <t>24-01-19</t>
  </si>
  <si>
    <t>NO.1 URIAMGURI LPS</t>
  </si>
  <si>
    <t>18110102501</t>
  </si>
  <si>
    <t>19-01-19</t>
  </si>
  <si>
    <t>Rajbharal uttar</t>
  </si>
  <si>
    <t>Sotai sapori G</t>
  </si>
  <si>
    <t>Sotai sapori E</t>
  </si>
  <si>
    <t>Kachari pam</t>
  </si>
  <si>
    <t>Uriamguri (A)</t>
  </si>
  <si>
    <t>Morabharali tinali</t>
  </si>
  <si>
    <t>Ketekibari Pub</t>
  </si>
  <si>
    <t>Ketekibari ©</t>
  </si>
  <si>
    <t>Deurigaon</t>
  </si>
  <si>
    <t>Dhanada Borah</t>
  </si>
  <si>
    <t>Tarajankumargaon (A)</t>
  </si>
  <si>
    <t>Da-dhara bamunchuburi</t>
  </si>
  <si>
    <t>Bamunchuburi</t>
  </si>
  <si>
    <t>Bhitarsuti</t>
  </si>
  <si>
    <t>Barika chuburi (B)</t>
  </si>
  <si>
    <t>16-01-19</t>
  </si>
  <si>
    <t>28-01-19</t>
  </si>
  <si>
    <t>22-01-19</t>
  </si>
  <si>
    <t>30-01-19</t>
  </si>
  <si>
    <t>Feb' 19</t>
  </si>
  <si>
    <t>CHANDMARI LPS</t>
  </si>
  <si>
    <t>18110114402</t>
  </si>
  <si>
    <t>27-02-19</t>
  </si>
  <si>
    <t>EX-POLICE LINE SONITPUR LPS</t>
  </si>
  <si>
    <t>18110113701</t>
  </si>
  <si>
    <t>21-02-19</t>
  </si>
  <si>
    <t>GOFUR MEMORIAL LPS</t>
  </si>
  <si>
    <t>18110108708</t>
  </si>
  <si>
    <t>18-02-19</t>
  </si>
  <si>
    <t>GOTLONG RIVER SIDE EGS</t>
  </si>
  <si>
    <t>18110108705</t>
  </si>
  <si>
    <t>Hemlata Das</t>
  </si>
  <si>
    <t>19-02-19</t>
  </si>
  <si>
    <t>JAHAJDUBA LPS</t>
  </si>
  <si>
    <t>18110108203</t>
  </si>
  <si>
    <t>KALIBARI GEREKICHUK ADARSHA LP</t>
  </si>
  <si>
    <t>18110113901</t>
  </si>
  <si>
    <t>15-02-19</t>
  </si>
  <si>
    <t>KEER MEMORIAL LPS</t>
  </si>
  <si>
    <t>18110113407</t>
  </si>
  <si>
    <t>16-02-19</t>
  </si>
  <si>
    <t>MADHYA PARA EGS</t>
  </si>
  <si>
    <t>18110116901</t>
  </si>
  <si>
    <t>20-02-19</t>
  </si>
  <si>
    <t>NO 1 DOLABARI LPS</t>
  </si>
  <si>
    <t>18110108301</t>
  </si>
  <si>
    <t>11-02-19, 12-02-19, 13-02-19</t>
  </si>
  <si>
    <t>Monday
Tuesday
Wednesday</t>
  </si>
  <si>
    <t>PANCHMILPRATHMIK BIDYA MANDIR</t>
  </si>
  <si>
    <t>18110102205</t>
  </si>
  <si>
    <t>14-02-19</t>
  </si>
  <si>
    <t>SURJODOI LPS</t>
  </si>
  <si>
    <t>18110108707</t>
  </si>
  <si>
    <t>04-02-19, 05-02-19, 06-02-19</t>
  </si>
  <si>
    <t>Harijan colony civil hospital</t>
  </si>
  <si>
    <t>Baroholia namgarh</t>
  </si>
  <si>
    <t>Lisu pukhuri</t>
  </si>
  <si>
    <t>Kolibari LP School</t>
  </si>
  <si>
    <t>Tol kolibari namgarh</t>
  </si>
  <si>
    <t>22-02-19</t>
  </si>
  <si>
    <t>23-02-19</t>
  </si>
  <si>
    <t>Bhairab nagar tila</t>
  </si>
  <si>
    <t>Babita Baruah</t>
  </si>
  <si>
    <t>25-02-19</t>
  </si>
  <si>
    <t>Rubber netaji ME School</t>
  </si>
  <si>
    <t>Usha nagar namgarh</t>
  </si>
  <si>
    <t>Manju Devi</t>
  </si>
  <si>
    <t>26-02-19</t>
  </si>
  <si>
    <t>Ushanagar AKS bikash kendra</t>
  </si>
  <si>
    <t>Tarali Bora</t>
  </si>
  <si>
    <t>Bishnu nagar</t>
  </si>
  <si>
    <t>Dipali Misra</t>
  </si>
  <si>
    <t>28-02-19</t>
  </si>
  <si>
    <t>Hazarapar stadium</t>
  </si>
  <si>
    <t>Joymati pathar mancha</t>
  </si>
  <si>
    <t>Netra subba bhaban</t>
  </si>
  <si>
    <t>Bimala Devi Ghimire</t>
  </si>
  <si>
    <t>Chandmari bihu stage</t>
  </si>
  <si>
    <t>March' 19</t>
  </si>
  <si>
    <t>BALISAPORI UTTAR GAON EGS</t>
  </si>
  <si>
    <t>18110116801</t>
  </si>
  <si>
    <t>BHOJKHOWA BALIKA LPS</t>
  </si>
  <si>
    <t>18110115402</t>
  </si>
  <si>
    <t>BHOMORAGURI LPS</t>
  </si>
  <si>
    <t>GANDHI ASHRAM LPS</t>
  </si>
  <si>
    <t>18110113305</t>
  </si>
  <si>
    <t>GANDHI ASHRAM MIDDLE SCHOOL</t>
  </si>
  <si>
    <t>18110113302</t>
  </si>
  <si>
    <t>15-03-19</t>
  </si>
  <si>
    <t>GANDHI MEMORIAL LPS</t>
  </si>
  <si>
    <t>18110101402</t>
  </si>
  <si>
    <t>GAURIMATA LPS</t>
  </si>
  <si>
    <t>18110105901</t>
  </si>
  <si>
    <t>INDIRA NAGAR LPS</t>
  </si>
  <si>
    <t>18110101503</t>
  </si>
  <si>
    <t>KHALAIBIL LPS</t>
  </si>
  <si>
    <t>18110105401</t>
  </si>
  <si>
    <t>16-03-19</t>
  </si>
  <si>
    <t>MAJARTIKA EGS</t>
  </si>
  <si>
    <t>18110108401</t>
  </si>
  <si>
    <t>26-03-19</t>
  </si>
  <si>
    <t>NO.3 DOLABARI LPS</t>
  </si>
  <si>
    <t>18110115302</t>
  </si>
  <si>
    <t>14-03-19</t>
  </si>
  <si>
    <t>PANCHMILE ZAKIR HUSSAIN LPS</t>
  </si>
  <si>
    <t>11-03-19, 12-03-19</t>
  </si>
  <si>
    <t>PARBATIA GIRLS MVS</t>
  </si>
  <si>
    <t>18110106003</t>
  </si>
  <si>
    <t>POLOGROUND LPS</t>
  </si>
  <si>
    <t>18110101301</t>
  </si>
  <si>
    <t>25-03-19</t>
  </si>
  <si>
    <t>RASHTRABHASHA VIDYALAYA</t>
  </si>
  <si>
    <t>27-03-19, 28-03-19</t>
  </si>
  <si>
    <t>SONITPUR BIDYAPITH HIGH SCHOOL</t>
  </si>
  <si>
    <t>18110114103</t>
  </si>
  <si>
    <t>29-03-19</t>
  </si>
  <si>
    <t>USHA KALABARI MES</t>
  </si>
  <si>
    <t>18110113803</t>
  </si>
  <si>
    <t>Gereki</t>
  </si>
  <si>
    <t>19-03-19</t>
  </si>
  <si>
    <t>USHA KALIBARI JBS</t>
  </si>
  <si>
    <t>18110113802</t>
  </si>
  <si>
    <t>13-03-19</t>
  </si>
  <si>
    <t>20-03-19</t>
  </si>
  <si>
    <t>Boga bora chuburi</t>
  </si>
  <si>
    <t>Bakari chuburi</t>
  </si>
  <si>
    <t>Bam besseria baruah chuburi</t>
  </si>
  <si>
    <t>22-03-19</t>
  </si>
  <si>
    <t>Kataki chuburi</t>
  </si>
  <si>
    <t>Bihaguri BPHC</t>
  </si>
  <si>
    <t>Bimola Koch</t>
  </si>
  <si>
    <t>18-03-19</t>
  </si>
  <si>
    <t>Gotlong-K</t>
  </si>
  <si>
    <t>Gotlong santipara</t>
  </si>
  <si>
    <t>23-03-19</t>
  </si>
  <si>
    <t>Kurkani pathar</t>
  </si>
  <si>
    <t>30-03-19</t>
  </si>
  <si>
    <t>Mamani Mallik (Helper)</t>
  </si>
  <si>
    <t>NO.1 KAKALBHAGI LPS</t>
  </si>
  <si>
    <t>18110302202</t>
  </si>
  <si>
    <t>Chitra Gurung</t>
  </si>
  <si>
    <t>Jina Boro</t>
  </si>
  <si>
    <t>BORDUBIA LPS</t>
  </si>
  <si>
    <t>18110112501</t>
  </si>
  <si>
    <t>KAHI KUCHI EGS</t>
  </si>
  <si>
    <t>18110104402</t>
  </si>
  <si>
    <t>MEKONOR CHUBURI KALITA G LPS</t>
  </si>
  <si>
    <t>18110112901</t>
  </si>
  <si>
    <t>NO. 252 NABIL LPS</t>
  </si>
  <si>
    <t>18110111401</t>
  </si>
  <si>
    <t>NO.1 BAMUNPUKHURI LPS</t>
  </si>
  <si>
    <t>18110109101</t>
  </si>
  <si>
    <t>Susila Bangra</t>
  </si>
  <si>
    <t>NO.1 BORPUKHURI LPS</t>
  </si>
  <si>
    <t>18110111801</t>
  </si>
  <si>
    <t xml:space="preserve">Jaya Boro </t>
  </si>
  <si>
    <t>NO.1 NABIL LPS</t>
  </si>
  <si>
    <t>18110111701</t>
  </si>
  <si>
    <t>NO.1 PATIAPUKHURI LPS</t>
  </si>
  <si>
    <t>18110111901</t>
  </si>
  <si>
    <t>NO.1 SAMUKIA LPS</t>
  </si>
  <si>
    <t>18110302801</t>
  </si>
  <si>
    <t>NO.2 KAKALBHAGI LPS</t>
  </si>
  <si>
    <t>18110302702</t>
  </si>
  <si>
    <t>Jaya Barua</t>
  </si>
  <si>
    <t>Joymoti+ Noreswari Devi</t>
  </si>
  <si>
    <t>NO.2 PATIAPUKHURI LPS</t>
  </si>
  <si>
    <t>18110112001</t>
  </si>
  <si>
    <t>NO.2 SAMUKIA LPS</t>
  </si>
  <si>
    <t>18110302701</t>
  </si>
  <si>
    <t>Harimoti Nayak</t>
  </si>
  <si>
    <t>PURANI HATKHOLA LPS</t>
  </si>
  <si>
    <t>18110302901</t>
  </si>
  <si>
    <t>28-03-18</t>
  </si>
  <si>
    <t>R NATH BIDYABHAWAN HS</t>
  </si>
  <si>
    <t>18110103001</t>
  </si>
  <si>
    <t>25-03-19, 26-03-19, 27-03-19</t>
  </si>
  <si>
    <t>SARAKA LPS</t>
  </si>
  <si>
    <t>18110302902</t>
  </si>
  <si>
    <t>SIMALUGURI REFUJEE LPS</t>
  </si>
  <si>
    <t>18110101001</t>
  </si>
  <si>
    <t>SINGA CHUBURI LPS</t>
  </si>
  <si>
    <t>18110112701</t>
  </si>
  <si>
    <t>28-03-19</t>
  </si>
  <si>
    <t>SWAHID KUMALI DEVI LPS</t>
  </si>
  <si>
    <t>18110111902</t>
  </si>
  <si>
    <t>SWAHID RATAN KACHARI LPS</t>
  </si>
  <si>
    <t>18110303001</t>
  </si>
  <si>
    <t>SWAHID SARUNATH LPS</t>
  </si>
  <si>
    <t>18110109201</t>
  </si>
  <si>
    <t>Pranita Devi</t>
  </si>
  <si>
    <t>Bimala Koch</t>
  </si>
  <si>
    <t>Ahalya Saikia/Kusum Devi</t>
  </si>
  <si>
    <t>Priyanka Bora</t>
  </si>
  <si>
    <t>Junali Devi</t>
  </si>
  <si>
    <t>Singachuburi</t>
  </si>
  <si>
    <t>Naharbari</t>
  </si>
  <si>
    <t>Silikhabari</t>
  </si>
  <si>
    <t>Gyan Moti Badsumatari</t>
  </si>
  <si>
    <t>1 No. Borpukhuri</t>
  </si>
  <si>
    <t>Gabharuchuk gaon</t>
  </si>
  <si>
    <t>Buwalguri</t>
  </si>
  <si>
    <t>Mailagaon</t>
  </si>
  <si>
    <t>2 No. Bamunpukhuri</t>
  </si>
  <si>
    <t>Habigaon bengoli</t>
  </si>
  <si>
    <t>Naharbari Kachari</t>
  </si>
  <si>
    <t>1 No. bamunpukhuri</t>
  </si>
  <si>
    <t>SILIKHABARI BODO HS</t>
  </si>
  <si>
    <t>25-10-18, 26-10-18, 27-10-18, 29-10-18</t>
  </si>
  <si>
    <t>Thursday
Friday
Saturday
Monday</t>
  </si>
  <si>
    <t>BALIGAON BORTAL SR. MADRASSA</t>
  </si>
  <si>
    <t>18110104205</t>
  </si>
  <si>
    <t>Hiron Biswas</t>
  </si>
  <si>
    <t>BALIRAM LPS</t>
  </si>
  <si>
    <t>18110111301</t>
  </si>
  <si>
    <t>BELORGURI KALITA GAON LPS</t>
  </si>
  <si>
    <t>18110112801</t>
  </si>
  <si>
    <t>Kalita Gaon</t>
  </si>
  <si>
    <t>11-10-18, 12-10-18</t>
  </si>
  <si>
    <t>Thursday
Friday</t>
  </si>
  <si>
    <t>BHARA SINGRI LPS</t>
  </si>
  <si>
    <t>18110100501</t>
  </si>
  <si>
    <t>BHERGAON MES</t>
  </si>
  <si>
    <t>18110104302</t>
  </si>
  <si>
    <t>Jili Mandal</t>
  </si>
  <si>
    <t>BIDYADEVI MES</t>
  </si>
  <si>
    <t>18110107003</t>
  </si>
  <si>
    <t>BIHAGURI GIRLS' HIGH SCHOOL</t>
  </si>
  <si>
    <t>18110113001</t>
  </si>
  <si>
    <t>08-10-18, 09-10-18, 10-10-18</t>
  </si>
  <si>
    <t>BIHAGURI GIRLS MES</t>
  </si>
  <si>
    <t>18110110803</t>
  </si>
  <si>
    <t>PACHIM GABHARU LPS</t>
  </si>
  <si>
    <t>18110108901</t>
  </si>
  <si>
    <t>SWAHID MANOBAR LPS</t>
  </si>
  <si>
    <t>Naharani habigaon (mini)</t>
  </si>
  <si>
    <t>Amguri chapori muslim</t>
  </si>
  <si>
    <t>Manula Baruah</t>
  </si>
  <si>
    <t>Batala dhekeri</t>
  </si>
  <si>
    <t>Khargeswari Boro</t>
  </si>
  <si>
    <t>Borgaon chapori</t>
  </si>
  <si>
    <t>Bhergaon</t>
  </si>
  <si>
    <t>SWAHID MANIRAM ACADEMY</t>
  </si>
  <si>
    <t>01-11-18, 02-11-18</t>
  </si>
  <si>
    <t>BAGHMORA LPS</t>
  </si>
  <si>
    <t>18110104401</t>
  </si>
  <si>
    <t>BIHAGURI GIRLS M V SCHOOL</t>
  </si>
  <si>
    <t>18110112602</t>
  </si>
  <si>
    <t>BORGAON LPS</t>
  </si>
  <si>
    <t>18110106301</t>
  </si>
  <si>
    <t>20-11-18, 21-11-18</t>
  </si>
  <si>
    <t>Tuesday
Wednesday</t>
  </si>
  <si>
    <t>BORIKOCHARI LPS</t>
  </si>
  <si>
    <t>18110106402</t>
  </si>
  <si>
    <t>CHANDRANATH SARMA HSS SCHOOL</t>
  </si>
  <si>
    <t>18110110701</t>
  </si>
  <si>
    <t>27-11-18, 28-11-18</t>
  </si>
  <si>
    <t>DAAGAON NAHARBARI LPS</t>
  </si>
  <si>
    <t>18110104001</t>
  </si>
  <si>
    <t>DAGAON ANCHALIC MES</t>
  </si>
  <si>
    <t>18110109702</t>
  </si>
  <si>
    <t>GAWAIYA LPS</t>
  </si>
  <si>
    <t>18110111501</t>
  </si>
  <si>
    <t>GOPINATH BORDOLOI MVS</t>
  </si>
  <si>
    <t>18110110201</t>
  </si>
  <si>
    <t>7637991921
9957088708</t>
  </si>
  <si>
    <t>08-11-18, 09-11-18, 10-11-18</t>
  </si>
  <si>
    <t>Thursday
Friday
Saturday</t>
  </si>
  <si>
    <t>GOROKHIA PUKHURI LPS</t>
  </si>
  <si>
    <t>18110302501</t>
  </si>
  <si>
    <t>JENGA CHUBURI LPS</t>
  </si>
  <si>
    <t>18110112502</t>
  </si>
  <si>
    <t>Banti Devi</t>
  </si>
  <si>
    <t>15-11-18</t>
  </si>
  <si>
    <t>Upper borgaon chapori</t>
  </si>
  <si>
    <t>Garakhia pukhuri</t>
  </si>
  <si>
    <t>Khoneswari Doimari</t>
  </si>
  <si>
    <t>14-11-18</t>
  </si>
  <si>
    <t>1 No. Gawaiya</t>
  </si>
  <si>
    <t>Majula Baruah</t>
  </si>
  <si>
    <t>Jengarchuburi</t>
  </si>
  <si>
    <t>DURGARAM LPS</t>
  </si>
  <si>
    <t>18110111202</t>
  </si>
  <si>
    <t>ERASUTI PATHAR EGS</t>
  </si>
  <si>
    <t>18110106205</t>
  </si>
  <si>
    <t>GABHARUGHAT LPS</t>
  </si>
  <si>
    <t>18110110501</t>
  </si>
  <si>
    <t>Sonita Das</t>
  </si>
  <si>
    <t>GANGADHAR CHAMLOGA MES</t>
  </si>
  <si>
    <t>18110100403</t>
  </si>
  <si>
    <t>GHABHARU GRANT KHUTI BOSTI EGS</t>
  </si>
  <si>
    <t>18110317105</t>
  </si>
  <si>
    <t>JHAWANI LPS</t>
  </si>
  <si>
    <t>18110112301</t>
  </si>
  <si>
    <t>Mekonar Chuburi SC</t>
  </si>
  <si>
    <t>NAKOWA BORO LPS</t>
  </si>
  <si>
    <t>18110111802</t>
  </si>
  <si>
    <t>TELIAPATHAR LPS</t>
  </si>
  <si>
    <t>18110107002</t>
  </si>
  <si>
    <t>THIOATI LPS</t>
  </si>
  <si>
    <t>18110112702</t>
  </si>
  <si>
    <t>Bahbari bagicha</t>
  </si>
  <si>
    <t>Dakhin pukhuri chuburi</t>
  </si>
  <si>
    <t>Nadipar</t>
  </si>
  <si>
    <t>Borhan ghagrapar</t>
  </si>
  <si>
    <t>Bahbari deka chuburi</t>
  </si>
  <si>
    <t>25-12-18</t>
  </si>
  <si>
    <t>Kukur bosti</t>
  </si>
  <si>
    <t>Juglabosti (mini)</t>
  </si>
  <si>
    <t>Khuti bosti</t>
  </si>
  <si>
    <t>Bibha  Rani  Nath</t>
  </si>
  <si>
    <t>Nitu Boro, Padumi Boro</t>
  </si>
  <si>
    <t>1 No. gabharugrant</t>
  </si>
  <si>
    <t>No. 1 kakalbhangi</t>
  </si>
  <si>
    <t>No. 2 kakalbhangi</t>
  </si>
  <si>
    <t>Saraka hat</t>
  </si>
  <si>
    <t>Banortal</t>
  </si>
  <si>
    <t>Saraga gaon</t>
  </si>
  <si>
    <t>31-12-18</t>
  </si>
  <si>
    <t>Sawtal bosti</t>
  </si>
  <si>
    <t>Mayarani Das</t>
  </si>
  <si>
    <t>Tinkhoriya jaroney</t>
  </si>
  <si>
    <t>Niz bahbari</t>
  </si>
  <si>
    <t>Jonali Devi</t>
  </si>
  <si>
    <t xml:space="preserve">No. 2 borpukhuri christ </t>
  </si>
  <si>
    <t>Mazibosti</t>
  </si>
  <si>
    <t>Bakainapather</t>
  </si>
  <si>
    <t>Panir sipor dhura bosti</t>
  </si>
  <si>
    <t>Sialia sapori</t>
  </si>
  <si>
    <t>Batali bill</t>
  </si>
  <si>
    <t>Pubdubramari</t>
  </si>
  <si>
    <t>Ekrati chapori</t>
  </si>
  <si>
    <t>New thenbanga</t>
  </si>
  <si>
    <t>Saleha Khatoon</t>
  </si>
  <si>
    <t>Kalabari thiyaati</t>
  </si>
  <si>
    <t>Junu Devi</t>
  </si>
  <si>
    <t>1 No. samukhia</t>
  </si>
  <si>
    <t>Radhikapur</t>
  </si>
  <si>
    <t>PHATIK DOIMARI LPS</t>
  </si>
  <si>
    <t>BIHAGURI H.S. SCHOOL</t>
  </si>
  <si>
    <t>18110113002</t>
  </si>
  <si>
    <t>01-02-19, 02-02-19, 04-02-19, 05-02-19</t>
  </si>
  <si>
    <t>Friday
Saturday
Monday
Tuesday</t>
  </si>
  <si>
    <t>JUGAL HIGH SCHOOL</t>
  </si>
  <si>
    <t>18110109202</t>
  </si>
  <si>
    <t>11-02-19, 12-02-19, 13-02-19, 14-02-19</t>
  </si>
  <si>
    <t>Monday
Tuesday, Wednesday
Thursday</t>
  </si>
  <si>
    <t>KATHANIBARI LPS</t>
  </si>
  <si>
    <t>18110103202</t>
  </si>
  <si>
    <t>15-02-19, 16-02-19</t>
  </si>
  <si>
    <t>KATONIGAON PREE SR MADRASSA</t>
  </si>
  <si>
    <t>18110103004</t>
  </si>
  <si>
    <t>KHAGARIJAN LPS</t>
  </si>
  <si>
    <t>18110103501</t>
  </si>
  <si>
    <t>KHELMATI HIGH SCHOOL</t>
  </si>
  <si>
    <t>18110800601</t>
  </si>
  <si>
    <t>08-02-19, 09-02-19</t>
  </si>
  <si>
    <t>MANIRAM KACHARI MEM. BORO MES</t>
  </si>
  <si>
    <t>18110103703</t>
  </si>
  <si>
    <t>13-02-19, 14-02-19, 15-02-19, 16-02-19</t>
  </si>
  <si>
    <t>Wednesday
Thursday
Friday
Saturday</t>
  </si>
  <si>
    <t>MEGHAI ATI EGS</t>
  </si>
  <si>
    <t>18110109402</t>
  </si>
  <si>
    <t>MEGHAI ATI LPS</t>
  </si>
  <si>
    <t>18110109401</t>
  </si>
  <si>
    <t>NALANIDUBA LPS</t>
  </si>
  <si>
    <t>18110103601</t>
  </si>
  <si>
    <t>SILIKHABARI H.S. SCHOOL</t>
  </si>
  <si>
    <t>18110800201</t>
  </si>
  <si>
    <t>22-02-19, 23-02-19, 25-02-19</t>
  </si>
  <si>
    <t>Friday
Saturday
Monday</t>
  </si>
  <si>
    <t>SOLMARI LPS</t>
  </si>
  <si>
    <t>18110104901</t>
  </si>
  <si>
    <t>No. 1 dhekeri gaon</t>
  </si>
  <si>
    <t>Solmari</t>
  </si>
  <si>
    <t xml:space="preserve">Sarala Deka </t>
  </si>
  <si>
    <t>Dakhin kamarchuburi</t>
  </si>
  <si>
    <t>2 No. bamunpukhuri</t>
  </si>
  <si>
    <t>MICRO PLAN FORMAT
NATIONAL HEALTH MISSION-Rashtriya Bal Swasthya Karyakram (RBSK)
ACTION  PLAN OF YEAR - 2018-19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</si>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</sst>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2"/>
      <color theme="1"/>
      <name val="Arial Narrow"/>
      <family val="2"/>
    </font>
    <font>
      <sz val="12"/>
      <name val="Arial Narrow"/>
      <family val="2"/>
    </font>
    <font>
      <sz val="10"/>
      <name val="Arial"/>
      <family val="2"/>
    </font>
    <font>
      <sz val="12"/>
      <color rgb="FF000000"/>
      <name val="Arial Narrow"/>
      <family val="2"/>
    </font>
    <font>
      <sz val="12"/>
      <color indexed="8"/>
      <name val="Arial Narrow"/>
      <family val="2"/>
    </font>
    <font>
      <b/>
      <sz val="12"/>
      <name val="Arial Narrow"/>
      <family val="2"/>
    </font>
    <font>
      <sz val="11"/>
      <color indexed="8"/>
      <name val="Calibri"/>
      <family val="2"/>
    </font>
    <font>
      <sz val="12"/>
      <color rgb="FFFF0000"/>
      <name val="Arial Narrow"/>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F9F9F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medium">
        <color rgb="FFDDDDDD"/>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medium">
        <color rgb="FFDDDDDD"/>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medium">
        <color rgb="FFDDDDDD"/>
      </top>
      <bottom style="thin">
        <color rgb="FF000000"/>
      </bottom>
      <diagonal/>
    </border>
  </borders>
  <cellStyleXfs count="4">
    <xf numFmtId="0" fontId="0" fillId="0" borderId="0"/>
    <xf numFmtId="0" fontId="20" fillId="0" borderId="0"/>
    <xf numFmtId="0" fontId="20" fillId="0" borderId="0"/>
    <xf numFmtId="0" fontId="24" fillId="0" borderId="0"/>
  </cellStyleXfs>
  <cellXfs count="21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10" borderId="1" xfId="0" applyFont="1" applyFill="1" applyBorder="1" applyAlignment="1" applyProtection="1">
      <alignment horizontal="left" vertical="center" wrapText="1"/>
      <protection locked="0"/>
    </xf>
    <xf numFmtId="0" fontId="19" fillId="10" borderId="1" xfId="0" quotePrefix="1" applyNumberFormat="1" applyFont="1" applyFill="1" applyBorder="1" applyAlignment="1" applyProtection="1">
      <alignment horizontal="left"/>
      <protection locked="0"/>
    </xf>
    <xf numFmtId="0" fontId="18" fillId="10" borderId="1" xfId="0" applyFont="1" applyFill="1" applyBorder="1" applyProtection="1">
      <protection locked="0"/>
    </xf>
    <xf numFmtId="0" fontId="19" fillId="10" borderId="1" xfId="0" quotePrefix="1" applyNumberFormat="1" applyFont="1" applyFill="1" applyBorder="1" applyAlignment="1" applyProtection="1">
      <alignment horizontal="center"/>
      <protection locked="0"/>
    </xf>
    <xf numFmtId="0" fontId="18" fillId="10" borderId="1" xfId="0" applyNumberFormat="1" applyFont="1" applyFill="1" applyBorder="1" applyAlignment="1" applyProtection="1">
      <alignment horizontal="center"/>
      <protection locked="0"/>
    </xf>
    <xf numFmtId="0" fontId="19"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protection locked="0"/>
    </xf>
    <xf numFmtId="0" fontId="19" fillId="10" borderId="1" xfId="1" applyFont="1" applyFill="1" applyBorder="1" applyAlignment="1" applyProtection="1">
      <alignment horizontal="left" vertical="center" wrapText="1"/>
      <protection locked="0"/>
    </xf>
    <xf numFmtId="0" fontId="19" fillId="10" borderId="1" xfId="0" applyFont="1" applyFill="1" applyBorder="1" applyAlignment="1" applyProtection="1">
      <alignment horizontal="left"/>
      <protection locked="0"/>
    </xf>
    <xf numFmtId="0" fontId="18" fillId="10" borderId="1" xfId="0" applyFont="1" applyFill="1" applyBorder="1" applyAlignment="1" applyProtection="1">
      <alignment horizontal="center" wrapText="1"/>
      <protection locked="0"/>
    </xf>
    <xf numFmtId="164" fontId="18" fillId="10" borderId="1" xfId="0" applyNumberFormat="1" applyFont="1" applyFill="1" applyBorder="1" applyAlignment="1" applyProtection="1">
      <alignment horizontal="left" vertical="center" wrapText="1"/>
      <protection locked="0"/>
    </xf>
    <xf numFmtId="0" fontId="21" fillId="10" borderId="1" xfId="0" applyFont="1" applyFill="1" applyBorder="1" applyAlignment="1" applyProtection="1">
      <alignment horizontal="center" wrapText="1"/>
      <protection locked="0"/>
    </xf>
    <xf numFmtId="0" fontId="19" fillId="10" borderId="1" xfId="1" applyFont="1" applyFill="1" applyBorder="1" applyAlignment="1" applyProtection="1">
      <alignment horizontal="center" vertical="center" wrapText="1"/>
      <protection locked="0"/>
    </xf>
    <xf numFmtId="0" fontId="19" fillId="10" borderId="1" xfId="0" applyFont="1" applyFill="1" applyBorder="1" applyAlignment="1" applyProtection="1">
      <alignment horizontal="center" vertical="center" wrapText="1"/>
      <protection locked="0"/>
    </xf>
    <xf numFmtId="0" fontId="19" fillId="10" borderId="1" xfId="2" applyFont="1" applyFill="1" applyBorder="1" applyAlignment="1" applyProtection="1">
      <alignment horizontal="center" vertical="center" wrapText="1"/>
      <protection locked="0"/>
    </xf>
    <xf numFmtId="0" fontId="19" fillId="10" borderId="1" xfId="1" applyFont="1" applyFill="1" applyBorder="1" applyAlignment="1" applyProtection="1">
      <alignment horizontal="center" wrapText="1"/>
      <protection locked="0"/>
    </xf>
    <xf numFmtId="0" fontId="19" fillId="10" borderId="1" xfId="0" applyFont="1" applyFill="1" applyBorder="1" applyAlignment="1" applyProtection="1">
      <alignment horizontal="left" wrapText="1"/>
      <protection locked="0"/>
    </xf>
    <xf numFmtId="0" fontId="19" fillId="10" borderId="1" xfId="0" applyFont="1" applyFill="1" applyBorder="1" applyAlignment="1" applyProtection="1">
      <alignment horizontal="left" vertical="top" wrapText="1"/>
      <protection locked="0"/>
    </xf>
    <xf numFmtId="0" fontId="19"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left" vertical="center"/>
      <protection locked="0"/>
    </xf>
    <xf numFmtId="0" fontId="18" fillId="10" borderId="1" xfId="0" applyFont="1" applyFill="1" applyBorder="1" applyAlignment="1" applyProtection="1">
      <alignment horizontal="left"/>
      <protection locked="0"/>
    </xf>
    <xf numFmtId="1" fontId="18" fillId="10" borderId="1" xfId="0" applyNumberFormat="1" applyFont="1" applyFill="1" applyBorder="1" applyAlignment="1" applyProtection="1">
      <alignment horizontal="center" vertical="center"/>
      <protection locked="0"/>
    </xf>
    <xf numFmtId="0" fontId="21" fillId="10" borderId="1" xfId="0" applyFont="1" applyFill="1" applyBorder="1" applyAlignment="1" applyProtection="1">
      <alignment horizontal="left" vertical="center" wrapText="1"/>
      <protection locked="0"/>
    </xf>
    <xf numFmtId="0" fontId="21" fillId="10" borderId="1" xfId="0" applyFont="1" applyFill="1" applyBorder="1" applyAlignment="1" applyProtection="1">
      <alignment horizontal="center" vertical="center" wrapText="1"/>
      <protection locked="0"/>
    </xf>
    <xf numFmtId="0" fontId="19" fillId="10" borderId="1" xfId="1" applyFont="1" applyFill="1" applyBorder="1" applyAlignment="1" applyProtection="1">
      <alignment horizontal="center" vertical="center"/>
      <protection locked="0"/>
    </xf>
    <xf numFmtId="0" fontId="6" fillId="10" borderId="1" xfId="0" applyFont="1" applyFill="1" applyBorder="1" applyAlignment="1" applyProtection="1">
      <alignment horizontal="center"/>
      <protection locked="0"/>
    </xf>
    <xf numFmtId="0" fontId="19" fillId="10" borderId="1" xfId="0" applyFont="1" applyFill="1" applyBorder="1" applyAlignment="1" applyProtection="1">
      <alignment horizontal="center" wrapText="1"/>
      <protection locked="0"/>
    </xf>
    <xf numFmtId="0" fontId="18" fillId="10" borderId="1" xfId="1" applyFont="1" applyFill="1" applyBorder="1" applyAlignment="1" applyProtection="1">
      <alignment horizontal="left" vertical="center" wrapText="1"/>
      <protection locked="0"/>
    </xf>
    <xf numFmtId="0" fontId="18" fillId="10" borderId="0" xfId="0" applyFont="1" applyFill="1" applyProtection="1">
      <protection locked="0"/>
    </xf>
    <xf numFmtId="0" fontId="3" fillId="0" borderId="1" xfId="0" applyFont="1" applyBorder="1" applyAlignment="1" applyProtection="1">
      <alignment horizontal="center" vertical="center" wrapText="1"/>
      <protection locked="0"/>
    </xf>
    <xf numFmtId="164" fontId="18" fillId="10" borderId="1" xfId="0" applyNumberFormat="1" applyFont="1" applyFill="1" applyBorder="1" applyAlignment="1" applyProtection="1">
      <alignment horizontal="center" vertical="center" wrapText="1"/>
      <protection locked="0"/>
    </xf>
    <xf numFmtId="14" fontId="18" fillId="10" borderId="1" xfId="0" applyNumberFormat="1" applyFont="1" applyFill="1" applyBorder="1" applyAlignment="1" applyProtection="1">
      <alignment horizontal="center"/>
      <protection locked="0"/>
    </xf>
    <xf numFmtId="0" fontId="18" fillId="10" borderId="0" xfId="0" applyFont="1" applyFill="1" applyAlignment="1" applyProtection="1">
      <alignment horizontal="center"/>
      <protection locked="0"/>
    </xf>
    <xf numFmtId="14" fontId="18" fillId="10" borderId="1" xfId="0" applyNumberFormat="1" applyFont="1" applyFill="1" applyBorder="1" applyAlignment="1" applyProtection="1">
      <alignment horizontal="center" vertical="center" wrapText="1"/>
      <protection locked="0"/>
    </xf>
    <xf numFmtId="1" fontId="19" fillId="10" borderId="1" xfId="0" applyNumberFormat="1" applyFont="1" applyFill="1" applyBorder="1" applyAlignment="1" applyProtection="1">
      <alignment horizontal="center" vertical="center" wrapText="1"/>
      <protection locked="0"/>
    </xf>
    <xf numFmtId="0" fontId="22" fillId="10" borderId="1" xfId="0" applyFont="1" applyFill="1" applyBorder="1" applyAlignment="1" applyProtection="1">
      <alignment horizontal="left"/>
      <protection locked="0"/>
    </xf>
    <xf numFmtId="0" fontId="18" fillId="10" borderId="1" xfId="0" applyFont="1" applyFill="1" applyBorder="1" applyAlignment="1" applyProtection="1">
      <alignment vertical="center" wrapText="1"/>
      <protection locked="0"/>
    </xf>
    <xf numFmtId="164" fontId="3" fillId="0" borderId="1" xfId="0" applyNumberFormat="1" applyFont="1" applyBorder="1" applyAlignment="1" applyProtection="1">
      <alignment horizontal="center" vertical="center" wrapText="1"/>
      <protection locked="0"/>
    </xf>
    <xf numFmtId="0" fontId="19" fillId="10" borderId="1" xfId="0" applyFont="1" applyFill="1" applyBorder="1" applyProtection="1">
      <protection locked="0"/>
    </xf>
    <xf numFmtId="0" fontId="22" fillId="10" borderId="1" xfId="0" applyFont="1" applyFill="1" applyBorder="1" applyAlignment="1" applyProtection="1">
      <alignment horizontal="left" vertical="center"/>
      <protection locked="0"/>
    </xf>
    <xf numFmtId="0" fontId="6" fillId="10" borderId="1" xfId="0" applyFont="1" applyFill="1" applyBorder="1" applyProtection="1">
      <protection locked="0"/>
    </xf>
    <xf numFmtId="0" fontId="23" fillId="10" borderId="1" xfId="0" applyFont="1" applyFill="1" applyBorder="1" applyAlignment="1" applyProtection="1">
      <alignment horizontal="center" vertical="center"/>
      <protection locked="0"/>
    </xf>
    <xf numFmtId="0" fontId="18" fillId="10" borderId="0" xfId="0" applyFont="1" applyFill="1" applyAlignment="1" applyProtection="1">
      <alignment horizontal="left"/>
      <protection locked="0"/>
    </xf>
    <xf numFmtId="0" fontId="6" fillId="10" borderId="1" xfId="0" applyFont="1" applyFill="1" applyBorder="1" applyAlignment="1" applyProtection="1">
      <alignment horizontal="right"/>
      <protection locked="0"/>
    </xf>
    <xf numFmtId="0" fontId="19" fillId="10" borderId="1" xfId="0" applyFont="1" applyFill="1" applyBorder="1" applyAlignment="1" applyProtection="1">
      <alignment horizontal="left" vertical="top"/>
      <protection locked="0"/>
    </xf>
    <xf numFmtId="0" fontId="18" fillId="10" borderId="1" xfId="0" applyFont="1" applyFill="1" applyBorder="1" applyAlignment="1" applyProtection="1">
      <alignment horizontal="center" vertical="center"/>
      <protection locked="0"/>
    </xf>
    <xf numFmtId="0" fontId="19" fillId="10" borderId="4" xfId="1" applyFont="1" applyFill="1" applyBorder="1" applyAlignment="1" applyProtection="1">
      <alignment horizontal="center" vertical="center" wrapText="1"/>
      <protection locked="0"/>
    </xf>
    <xf numFmtId="0" fontId="18" fillId="0" borderId="1" xfId="0" applyFont="1" applyBorder="1" applyAlignment="1">
      <alignment horizontal="center" vertical="center"/>
    </xf>
    <xf numFmtId="0" fontId="18" fillId="0" borderId="1" xfId="0" applyFont="1" applyBorder="1" applyAlignment="1" applyProtection="1">
      <alignment horizontal="left" vertical="center" wrapText="1"/>
      <protection locked="0"/>
    </xf>
    <xf numFmtId="0" fontId="19" fillId="10" borderId="1" xfId="1" applyFont="1" applyFill="1" applyBorder="1" applyAlignment="1" applyProtection="1">
      <alignment vertical="center" wrapText="1"/>
      <protection locked="0"/>
    </xf>
    <xf numFmtId="0" fontId="18" fillId="10" borderId="1" xfId="0" applyFont="1" applyFill="1" applyBorder="1" applyAlignment="1" applyProtection="1">
      <alignment wrapText="1"/>
      <protection locked="0"/>
    </xf>
    <xf numFmtId="0" fontId="19" fillId="10" borderId="4" xfId="0" applyFont="1" applyFill="1" applyBorder="1" applyAlignment="1" applyProtection="1">
      <alignment horizontal="center" vertical="center" wrapText="1"/>
      <protection locked="0"/>
    </xf>
    <xf numFmtId="0" fontId="18" fillId="10" borderId="6" xfId="0" applyFont="1" applyFill="1" applyBorder="1" applyAlignment="1" applyProtection="1">
      <alignment horizontal="left" vertical="center" wrapText="1"/>
      <protection locked="0"/>
    </xf>
    <xf numFmtId="0" fontId="18" fillId="0" borderId="1" xfId="0" applyFont="1" applyBorder="1" applyProtection="1">
      <protection locked="0"/>
    </xf>
    <xf numFmtId="14" fontId="18" fillId="0" borderId="1" xfId="0" applyNumberFormat="1" applyFont="1" applyBorder="1" applyAlignment="1" applyProtection="1">
      <alignment horizontal="left" vertical="center" wrapText="1"/>
      <protection locked="0"/>
    </xf>
    <xf numFmtId="14" fontId="18" fillId="0" borderId="1" xfId="0" applyNumberFormat="1" applyFont="1" applyBorder="1" applyAlignment="1" applyProtection="1">
      <alignment horizontal="center" vertical="center" wrapText="1"/>
      <protection locked="0"/>
    </xf>
    <xf numFmtId="0" fontId="18" fillId="10" borderId="1" xfId="0" applyFont="1" applyFill="1" applyBorder="1" applyAlignment="1" applyProtection="1">
      <alignment horizontal="right"/>
      <protection locked="0"/>
    </xf>
    <xf numFmtId="0" fontId="18" fillId="11" borderId="11" xfId="0" applyFont="1" applyFill="1" applyBorder="1" applyAlignment="1" applyProtection="1">
      <alignment horizontal="center" vertical="center" wrapText="1"/>
      <protection locked="0"/>
    </xf>
    <xf numFmtId="0" fontId="18" fillId="12" borderId="11" xfId="0" applyFont="1" applyFill="1" applyBorder="1" applyAlignment="1" applyProtection="1">
      <alignment horizontal="center" vertical="center" wrapText="1"/>
      <protection locked="0"/>
    </xf>
    <xf numFmtId="0" fontId="18" fillId="0" borderId="0" xfId="0" applyFont="1" applyProtection="1">
      <protection locked="0"/>
    </xf>
    <xf numFmtId="0" fontId="19" fillId="10" borderId="2" xfId="0" applyFont="1" applyFill="1" applyBorder="1" applyAlignment="1" applyProtection="1">
      <alignment horizontal="center" vertical="center"/>
      <protection locked="0"/>
    </xf>
    <xf numFmtId="0" fontId="18" fillId="10" borderId="2" xfId="0" applyFont="1" applyFill="1" applyBorder="1" applyAlignment="1" applyProtection="1">
      <alignment horizontal="right"/>
      <protection locked="0"/>
    </xf>
    <xf numFmtId="0" fontId="18" fillId="10" borderId="2" xfId="0" applyFont="1" applyFill="1" applyBorder="1" applyProtection="1">
      <protection locked="0"/>
    </xf>
    <xf numFmtId="0" fontId="18" fillId="10" borderId="4" xfId="0" applyFont="1" applyFill="1" applyBorder="1" applyAlignment="1" applyProtection="1">
      <alignment horizontal="center" vertical="center" wrapText="1"/>
      <protection locked="0"/>
    </xf>
    <xf numFmtId="0" fontId="18" fillId="10" borderId="4" xfId="0" applyFont="1" applyFill="1" applyBorder="1" applyAlignment="1" applyProtection="1">
      <alignment horizontal="center"/>
      <protection locked="0"/>
    </xf>
    <xf numFmtId="0" fontId="19" fillId="10" borderId="4" xfId="0" applyFont="1" applyFill="1" applyBorder="1" applyAlignment="1" applyProtection="1">
      <alignment horizontal="center" wrapText="1"/>
      <protection locked="0"/>
    </xf>
    <xf numFmtId="0" fontId="18" fillId="10" borderId="7" xfId="0" applyFont="1" applyFill="1" applyBorder="1" applyProtection="1">
      <protection locked="0"/>
    </xf>
    <xf numFmtId="0" fontId="18" fillId="11" borderId="12" xfId="0" applyFont="1" applyFill="1" applyBorder="1" applyAlignment="1" applyProtection="1">
      <alignment horizontal="center" vertical="center" wrapText="1"/>
      <protection locked="0"/>
    </xf>
    <xf numFmtId="0" fontId="18" fillId="11" borderId="13" xfId="0" applyFont="1" applyFill="1" applyBorder="1" applyAlignment="1" applyProtection="1">
      <alignment horizontal="center" vertical="center" wrapText="1"/>
      <protection locked="0"/>
    </xf>
    <xf numFmtId="0" fontId="18" fillId="12" borderId="13" xfId="0" applyFont="1" applyFill="1" applyBorder="1" applyAlignment="1" applyProtection="1">
      <alignment horizontal="center" vertical="center" wrapText="1"/>
      <protection locked="0"/>
    </xf>
    <xf numFmtId="0" fontId="18" fillId="0" borderId="14" xfId="0" applyFont="1" applyBorder="1" applyProtection="1">
      <protection locked="0"/>
    </xf>
    <xf numFmtId="0" fontId="18" fillId="10" borderId="15" xfId="0" applyFont="1" applyFill="1" applyBorder="1" applyProtection="1">
      <protection locked="0"/>
    </xf>
    <xf numFmtId="0" fontId="18" fillId="10" borderId="16" xfId="0" applyFont="1" applyFill="1" applyBorder="1" applyProtection="1">
      <protection locked="0"/>
    </xf>
    <xf numFmtId="0" fontId="25" fillId="0" borderId="1" xfId="0" applyFont="1" applyBorder="1" applyProtection="1">
      <protection locked="0"/>
    </xf>
    <xf numFmtId="14" fontId="18" fillId="10" borderId="1" xfId="0" applyNumberFormat="1" applyFont="1" applyFill="1" applyBorder="1" applyAlignment="1" applyProtection="1">
      <alignment horizontal="left"/>
      <protection locked="0"/>
    </xf>
    <xf numFmtId="0" fontId="18" fillId="0" borderId="0" xfId="0" applyFont="1" applyAlignment="1" applyProtection="1">
      <alignment wrapText="1"/>
      <protection locked="0"/>
    </xf>
    <xf numFmtId="0" fontId="19" fillId="0" borderId="1" xfId="0" applyFont="1" applyBorder="1" applyAlignment="1" applyProtection="1">
      <alignment horizontal="center" vertical="center" wrapText="1"/>
      <protection locked="0"/>
    </xf>
    <xf numFmtId="0" fontId="19" fillId="10" borderId="1" xfId="0" applyFont="1" applyFill="1" applyBorder="1" applyAlignment="1" applyProtection="1">
      <alignment wrapText="1"/>
      <protection locked="0"/>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protection locked="0"/>
    </xf>
    <xf numFmtId="0" fontId="18" fillId="10" borderId="1" xfId="1" applyFont="1" applyFill="1" applyBorder="1" applyAlignment="1" applyProtection="1">
      <alignment horizontal="center" vertical="center" wrapText="1"/>
      <protection locked="0"/>
    </xf>
    <xf numFmtId="0" fontId="18" fillId="10" borderId="1" xfId="0" applyFont="1" applyFill="1" applyBorder="1" applyAlignment="1" applyProtection="1">
      <alignment horizontal="left" wrapText="1"/>
      <protection locked="0"/>
    </xf>
    <xf numFmtId="0" fontId="18" fillId="11" borderId="17" xfId="0" applyFont="1" applyFill="1" applyBorder="1" applyAlignment="1" applyProtection="1">
      <alignment horizontal="center" vertic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4">
    <cellStyle name="Normal" xfId="0" builtinId="0"/>
    <cellStyle name="Normal 2" xfId="1"/>
    <cellStyle name="Normal 2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3" sqref="I3:M3"/>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145" t="s">
        <v>1242</v>
      </c>
      <c r="B1" s="145"/>
      <c r="C1" s="145"/>
      <c r="D1" s="145"/>
      <c r="E1" s="145"/>
      <c r="F1" s="145"/>
      <c r="G1" s="145"/>
      <c r="H1" s="145"/>
      <c r="I1" s="145"/>
      <c r="J1" s="145"/>
      <c r="K1" s="145"/>
      <c r="L1" s="145"/>
      <c r="M1" s="145"/>
    </row>
    <row r="2" spans="1:14">
      <c r="A2" s="146" t="s">
        <v>0</v>
      </c>
      <c r="B2" s="146"/>
      <c r="C2" s="148" t="s">
        <v>238</v>
      </c>
      <c r="D2" s="149"/>
      <c r="E2" s="2" t="s">
        <v>1</v>
      </c>
      <c r="F2" s="136" t="s">
        <v>239</v>
      </c>
      <c r="G2" s="136"/>
      <c r="H2" s="136"/>
      <c r="I2" s="136"/>
      <c r="J2" s="136"/>
      <c r="K2" s="161" t="s">
        <v>28</v>
      </c>
      <c r="L2" s="161"/>
      <c r="M2" s="37" t="s">
        <v>240</v>
      </c>
    </row>
    <row r="3" spans="1:14" ht="7.5" customHeight="1">
      <c r="A3" s="180"/>
      <c r="B3" s="180"/>
      <c r="C3" s="180"/>
      <c r="D3" s="180"/>
      <c r="E3" s="180"/>
      <c r="F3" s="179"/>
      <c r="G3" s="179"/>
      <c r="H3" s="179"/>
      <c r="I3" s="179"/>
      <c r="J3" s="179"/>
      <c r="K3" s="181"/>
      <c r="L3" s="181"/>
      <c r="M3" s="181"/>
    </row>
    <row r="4" spans="1:14">
      <c r="A4" s="155" t="s">
        <v>2</v>
      </c>
      <c r="B4" s="156"/>
      <c r="C4" s="156"/>
      <c r="D4" s="156"/>
      <c r="E4" s="157"/>
      <c r="F4" s="179"/>
      <c r="G4" s="179"/>
      <c r="H4" s="179"/>
      <c r="I4" s="182" t="s">
        <v>64</v>
      </c>
      <c r="J4" s="182"/>
      <c r="K4" s="182"/>
      <c r="L4" s="182"/>
      <c r="M4" s="182"/>
    </row>
    <row r="5" spans="1:14" ht="18.75" customHeight="1">
      <c r="A5" s="178" t="s">
        <v>4</v>
      </c>
      <c r="B5" s="178"/>
      <c r="C5" s="158" t="s">
        <v>225</v>
      </c>
      <c r="D5" s="159"/>
      <c r="E5" s="160"/>
      <c r="F5" s="179"/>
      <c r="G5" s="179"/>
      <c r="H5" s="179"/>
      <c r="I5" s="150" t="s">
        <v>5</v>
      </c>
      <c r="J5" s="150"/>
      <c r="K5" s="152" t="s">
        <v>226</v>
      </c>
      <c r="L5" s="154"/>
      <c r="M5" s="153"/>
    </row>
    <row r="6" spans="1:14" ht="18.75" customHeight="1">
      <c r="A6" s="151" t="s">
        <v>22</v>
      </c>
      <c r="B6" s="151"/>
      <c r="C6" s="38"/>
      <c r="D6" s="147"/>
      <c r="E6" s="147"/>
      <c r="F6" s="179"/>
      <c r="G6" s="179"/>
      <c r="H6" s="179"/>
      <c r="I6" s="151" t="s">
        <v>22</v>
      </c>
      <c r="J6" s="151"/>
      <c r="K6" s="152" t="s">
        <v>235</v>
      </c>
      <c r="L6" s="153"/>
      <c r="M6" s="39">
        <v>9435088135</v>
      </c>
    </row>
    <row r="7" spans="1:14">
      <c r="A7" s="177" t="s">
        <v>3</v>
      </c>
      <c r="B7" s="177"/>
      <c r="C7" s="177"/>
      <c r="D7" s="177"/>
      <c r="E7" s="177"/>
      <c r="F7" s="177"/>
      <c r="G7" s="177"/>
      <c r="H7" s="177"/>
      <c r="I7" s="177"/>
      <c r="J7" s="177"/>
      <c r="K7" s="177"/>
      <c r="L7" s="177"/>
      <c r="M7" s="177"/>
    </row>
    <row r="8" spans="1:14">
      <c r="A8" s="142" t="s">
        <v>25</v>
      </c>
      <c r="B8" s="143"/>
      <c r="C8" s="144"/>
      <c r="D8" s="3" t="s">
        <v>24</v>
      </c>
      <c r="E8" s="40" t="s">
        <v>227</v>
      </c>
      <c r="F8" s="164"/>
      <c r="G8" s="165"/>
      <c r="H8" s="165"/>
      <c r="I8" s="142" t="s">
        <v>26</v>
      </c>
      <c r="J8" s="143"/>
      <c r="K8" s="144"/>
      <c r="L8" s="3" t="s">
        <v>24</v>
      </c>
      <c r="M8" s="40" t="s">
        <v>228</v>
      </c>
    </row>
    <row r="9" spans="1:14">
      <c r="A9" s="169" t="s">
        <v>30</v>
      </c>
      <c r="B9" s="170"/>
      <c r="C9" s="6" t="s">
        <v>6</v>
      </c>
      <c r="D9" s="9" t="s">
        <v>12</v>
      </c>
      <c r="E9" s="5" t="s">
        <v>15</v>
      </c>
      <c r="F9" s="166"/>
      <c r="G9" s="167"/>
      <c r="H9" s="167"/>
      <c r="I9" s="169" t="s">
        <v>30</v>
      </c>
      <c r="J9" s="170"/>
      <c r="K9" s="6" t="s">
        <v>6</v>
      </c>
      <c r="L9" s="9" t="s">
        <v>12</v>
      </c>
      <c r="M9" s="5" t="s">
        <v>15</v>
      </c>
    </row>
    <row r="10" spans="1:14">
      <c r="A10" s="176" t="s">
        <v>229</v>
      </c>
      <c r="B10" s="176"/>
      <c r="C10" s="4" t="s">
        <v>18</v>
      </c>
      <c r="D10" s="38"/>
      <c r="E10" s="38">
        <v>9401338238</v>
      </c>
      <c r="F10" s="166"/>
      <c r="G10" s="167"/>
      <c r="H10" s="167"/>
      <c r="I10" s="171" t="s">
        <v>232</v>
      </c>
      <c r="J10" s="172"/>
      <c r="K10" s="4" t="s">
        <v>18</v>
      </c>
      <c r="L10" s="38"/>
      <c r="M10" s="38">
        <v>7896771192</v>
      </c>
    </row>
    <row r="11" spans="1:14">
      <c r="A11" s="176" t="s">
        <v>638</v>
      </c>
      <c r="B11" s="176"/>
      <c r="C11" s="4" t="s">
        <v>19</v>
      </c>
      <c r="D11" s="38"/>
      <c r="E11" s="38">
        <v>9859545573</v>
      </c>
      <c r="F11" s="166"/>
      <c r="G11" s="167"/>
      <c r="H11" s="167"/>
      <c r="I11" s="158" t="s">
        <v>233</v>
      </c>
      <c r="J11" s="160"/>
      <c r="K11" s="20" t="s">
        <v>18</v>
      </c>
      <c r="L11" s="38"/>
      <c r="M11" s="38">
        <v>7399469010</v>
      </c>
    </row>
    <row r="12" spans="1:14">
      <c r="A12" s="176" t="s">
        <v>236</v>
      </c>
      <c r="B12" s="176"/>
      <c r="C12" s="4" t="s">
        <v>20</v>
      </c>
      <c r="D12" s="38"/>
      <c r="E12" s="38">
        <v>8402853209</v>
      </c>
      <c r="F12" s="166"/>
      <c r="G12" s="167"/>
      <c r="H12" s="167"/>
      <c r="I12" s="171" t="s">
        <v>234</v>
      </c>
      <c r="J12" s="172"/>
      <c r="K12" s="4" t="s">
        <v>20</v>
      </c>
      <c r="L12" s="38"/>
      <c r="M12" s="38">
        <v>9613557400</v>
      </c>
    </row>
    <row r="13" spans="1:14">
      <c r="A13" s="176" t="s">
        <v>230</v>
      </c>
      <c r="B13" s="176"/>
      <c r="C13" s="4" t="s">
        <v>21</v>
      </c>
      <c r="D13" s="38"/>
      <c r="E13" s="38">
        <v>9678937576</v>
      </c>
      <c r="F13" s="166"/>
      <c r="G13" s="167"/>
      <c r="H13" s="167"/>
      <c r="I13" s="171" t="s">
        <v>237</v>
      </c>
      <c r="J13" s="172"/>
      <c r="K13" s="4" t="s">
        <v>21</v>
      </c>
      <c r="L13" s="38"/>
      <c r="M13" s="38">
        <v>9577499567</v>
      </c>
    </row>
    <row r="14" spans="1:14">
      <c r="A14" s="173" t="s">
        <v>23</v>
      </c>
      <c r="B14" s="174"/>
      <c r="C14" s="175"/>
      <c r="D14" s="141" t="s">
        <v>231</v>
      </c>
      <c r="E14" s="141"/>
      <c r="F14" s="166"/>
      <c r="G14" s="167"/>
      <c r="H14" s="167"/>
      <c r="I14" s="168"/>
      <c r="J14" s="168"/>
      <c r="K14" s="168"/>
      <c r="L14" s="168"/>
      <c r="M14" s="168"/>
      <c r="N14" s="8"/>
    </row>
    <row r="15" spans="1:14">
      <c r="A15" s="163"/>
      <c r="B15" s="163"/>
      <c r="C15" s="163"/>
      <c r="D15" s="163"/>
      <c r="E15" s="163"/>
      <c r="F15" s="163"/>
      <c r="G15" s="163"/>
      <c r="H15" s="163"/>
      <c r="I15" s="163"/>
      <c r="J15" s="163"/>
      <c r="K15" s="163"/>
      <c r="L15" s="163"/>
      <c r="M15" s="163"/>
    </row>
    <row r="16" spans="1:14">
      <c r="A16" s="162" t="s">
        <v>48</v>
      </c>
      <c r="B16" s="162"/>
      <c r="C16" s="162"/>
      <c r="D16" s="162"/>
      <c r="E16" s="162"/>
      <c r="F16" s="162"/>
      <c r="G16" s="162"/>
      <c r="H16" s="162"/>
      <c r="I16" s="162"/>
      <c r="J16" s="162"/>
      <c r="K16" s="162"/>
      <c r="L16" s="162"/>
      <c r="M16" s="162"/>
    </row>
    <row r="17" spans="1:13" ht="32.25" customHeight="1">
      <c r="A17" s="139" t="s">
        <v>60</v>
      </c>
      <c r="B17" s="139"/>
      <c r="C17" s="139"/>
      <c r="D17" s="139"/>
      <c r="E17" s="139"/>
      <c r="F17" s="139"/>
      <c r="G17" s="139"/>
      <c r="H17" s="139"/>
      <c r="I17" s="139"/>
      <c r="J17" s="139"/>
      <c r="K17" s="139"/>
      <c r="L17" s="139"/>
      <c r="M17" s="139"/>
    </row>
    <row r="18" spans="1:13">
      <c r="A18" s="138" t="s">
        <v>61</v>
      </c>
      <c r="B18" s="138"/>
      <c r="C18" s="138"/>
      <c r="D18" s="138"/>
      <c r="E18" s="138"/>
      <c r="F18" s="138"/>
      <c r="G18" s="138"/>
      <c r="H18" s="138"/>
      <c r="I18" s="138"/>
      <c r="J18" s="138"/>
      <c r="K18" s="138"/>
      <c r="L18" s="138"/>
      <c r="M18" s="138"/>
    </row>
    <row r="19" spans="1:13">
      <c r="A19" s="138" t="s">
        <v>49</v>
      </c>
      <c r="B19" s="138"/>
      <c r="C19" s="138"/>
      <c r="D19" s="138"/>
      <c r="E19" s="138"/>
      <c r="F19" s="138"/>
      <c r="G19" s="138"/>
      <c r="H19" s="138"/>
      <c r="I19" s="138"/>
      <c r="J19" s="138"/>
      <c r="K19" s="138"/>
      <c r="L19" s="138"/>
      <c r="M19" s="138"/>
    </row>
    <row r="20" spans="1:13">
      <c r="A20" s="138" t="s">
        <v>43</v>
      </c>
      <c r="B20" s="138"/>
      <c r="C20" s="138"/>
      <c r="D20" s="138"/>
      <c r="E20" s="138"/>
      <c r="F20" s="138"/>
      <c r="G20" s="138"/>
      <c r="H20" s="138"/>
      <c r="I20" s="138"/>
      <c r="J20" s="138"/>
      <c r="K20" s="138"/>
      <c r="L20" s="138"/>
      <c r="M20" s="138"/>
    </row>
    <row r="21" spans="1:13">
      <c r="A21" s="138" t="s">
        <v>50</v>
      </c>
      <c r="B21" s="138"/>
      <c r="C21" s="138"/>
      <c r="D21" s="138"/>
      <c r="E21" s="138"/>
      <c r="F21" s="138"/>
      <c r="G21" s="138"/>
      <c r="H21" s="138"/>
      <c r="I21" s="138"/>
      <c r="J21" s="138"/>
      <c r="K21" s="138"/>
      <c r="L21" s="138"/>
      <c r="M21" s="138"/>
    </row>
    <row r="22" spans="1:13">
      <c r="A22" s="138" t="s">
        <v>44</v>
      </c>
      <c r="B22" s="138"/>
      <c r="C22" s="138"/>
      <c r="D22" s="138"/>
      <c r="E22" s="138"/>
      <c r="F22" s="138"/>
      <c r="G22" s="138"/>
      <c r="H22" s="138"/>
      <c r="I22" s="138"/>
      <c r="J22" s="138"/>
      <c r="K22" s="138"/>
      <c r="L22" s="138"/>
      <c r="M22" s="138"/>
    </row>
    <row r="23" spans="1:13">
      <c r="A23" s="140" t="s">
        <v>53</v>
      </c>
      <c r="B23" s="140"/>
      <c r="C23" s="140"/>
      <c r="D23" s="140"/>
      <c r="E23" s="140"/>
      <c r="F23" s="140"/>
      <c r="G23" s="140"/>
      <c r="H23" s="140"/>
      <c r="I23" s="140"/>
      <c r="J23" s="140"/>
      <c r="K23" s="140"/>
      <c r="L23" s="140"/>
      <c r="M23" s="140"/>
    </row>
    <row r="24" spans="1:13">
      <c r="A24" s="138" t="s">
        <v>45</v>
      </c>
      <c r="B24" s="138"/>
      <c r="C24" s="138"/>
      <c r="D24" s="138"/>
      <c r="E24" s="138"/>
      <c r="F24" s="138"/>
      <c r="G24" s="138"/>
      <c r="H24" s="138"/>
      <c r="I24" s="138"/>
      <c r="J24" s="138"/>
      <c r="K24" s="138"/>
      <c r="L24" s="138"/>
      <c r="M24" s="138"/>
    </row>
    <row r="25" spans="1:13">
      <c r="A25" s="138" t="s">
        <v>46</v>
      </c>
      <c r="B25" s="138"/>
      <c r="C25" s="138"/>
      <c r="D25" s="138"/>
      <c r="E25" s="138"/>
      <c r="F25" s="138"/>
      <c r="G25" s="138"/>
      <c r="H25" s="138"/>
      <c r="I25" s="138"/>
      <c r="J25" s="138"/>
      <c r="K25" s="138"/>
      <c r="L25" s="138"/>
      <c r="M25" s="138"/>
    </row>
    <row r="26" spans="1:13">
      <c r="A26" s="138" t="s">
        <v>47</v>
      </c>
      <c r="B26" s="138"/>
      <c r="C26" s="138"/>
      <c r="D26" s="138"/>
      <c r="E26" s="138"/>
      <c r="F26" s="138"/>
      <c r="G26" s="138"/>
      <c r="H26" s="138"/>
      <c r="I26" s="138"/>
      <c r="J26" s="138"/>
      <c r="K26" s="138"/>
      <c r="L26" s="138"/>
      <c r="M26" s="138"/>
    </row>
    <row r="27" spans="1:13">
      <c r="A27" s="137" t="s">
        <v>51</v>
      </c>
      <c r="B27" s="137"/>
      <c r="C27" s="137"/>
      <c r="D27" s="137"/>
      <c r="E27" s="137"/>
      <c r="F27" s="137"/>
      <c r="G27" s="137"/>
      <c r="H27" s="137"/>
      <c r="I27" s="137"/>
      <c r="J27" s="137"/>
      <c r="K27" s="137"/>
      <c r="L27" s="137"/>
      <c r="M27" s="137"/>
    </row>
    <row r="28" spans="1:13">
      <c r="A28" s="138" t="s">
        <v>52</v>
      </c>
      <c r="B28" s="138"/>
      <c r="C28" s="138"/>
      <c r="D28" s="138"/>
      <c r="E28" s="138"/>
      <c r="F28" s="138"/>
      <c r="G28" s="138"/>
      <c r="H28" s="138"/>
      <c r="I28" s="138"/>
      <c r="J28" s="138"/>
      <c r="K28" s="138"/>
      <c r="L28" s="138"/>
      <c r="M28" s="138"/>
    </row>
    <row r="29" spans="1:13" ht="44.25" customHeight="1">
      <c r="A29" s="135" t="s">
        <v>62</v>
      </c>
      <c r="B29" s="135"/>
      <c r="C29" s="135"/>
      <c r="D29" s="135"/>
      <c r="E29" s="135"/>
      <c r="F29" s="135"/>
      <c r="G29" s="135"/>
      <c r="H29" s="135"/>
      <c r="I29" s="135"/>
      <c r="J29" s="135"/>
      <c r="K29" s="135"/>
      <c r="L29" s="135"/>
      <c r="M29" s="135"/>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83" t="s">
        <v>1243</v>
      </c>
      <c r="B1" s="183"/>
      <c r="C1" s="183"/>
      <c r="D1" s="183"/>
      <c r="E1" s="183"/>
      <c r="F1" s="183"/>
      <c r="G1" s="183"/>
      <c r="H1" s="183"/>
      <c r="I1" s="183"/>
      <c r="J1" s="183"/>
      <c r="K1" s="183"/>
      <c r="L1" s="183"/>
      <c r="M1" s="183"/>
      <c r="N1" s="183"/>
      <c r="O1" s="183"/>
      <c r="P1" s="183"/>
      <c r="Q1" s="183"/>
      <c r="R1" s="183"/>
      <c r="S1" s="183"/>
    </row>
    <row r="2" spans="1:20" ht="16.5" customHeight="1">
      <c r="A2" s="186" t="s">
        <v>63</v>
      </c>
      <c r="B2" s="187"/>
      <c r="C2" s="187"/>
      <c r="D2" s="25" t="s">
        <v>754</v>
      </c>
      <c r="E2" s="22"/>
      <c r="F2" s="22"/>
      <c r="G2" s="22"/>
      <c r="H2" s="22"/>
      <c r="I2" s="22"/>
      <c r="J2" s="22"/>
      <c r="K2" s="22"/>
      <c r="L2" s="22"/>
      <c r="M2" s="22"/>
      <c r="N2" s="22"/>
      <c r="O2" s="22"/>
      <c r="P2" s="22"/>
      <c r="Q2" s="22"/>
      <c r="R2" s="22"/>
      <c r="S2" s="22"/>
    </row>
    <row r="3" spans="1:20" ht="24" customHeight="1">
      <c r="A3" s="188" t="s">
        <v>14</v>
      </c>
      <c r="B3" s="184" t="s">
        <v>65</v>
      </c>
      <c r="C3" s="189" t="s">
        <v>7</v>
      </c>
      <c r="D3" s="189" t="s">
        <v>59</v>
      </c>
      <c r="E3" s="189" t="s">
        <v>16</v>
      </c>
      <c r="F3" s="190" t="s">
        <v>17</v>
      </c>
      <c r="G3" s="189" t="s">
        <v>8</v>
      </c>
      <c r="H3" s="189"/>
      <c r="I3" s="189"/>
      <c r="J3" s="189" t="s">
        <v>35</v>
      </c>
      <c r="K3" s="184" t="s">
        <v>37</v>
      </c>
      <c r="L3" s="184" t="s">
        <v>54</v>
      </c>
      <c r="M3" s="184" t="s">
        <v>55</v>
      </c>
      <c r="N3" s="184" t="s">
        <v>38</v>
      </c>
      <c r="O3" s="184" t="s">
        <v>39</v>
      </c>
      <c r="P3" s="188" t="s">
        <v>58</v>
      </c>
      <c r="Q3" s="189" t="s">
        <v>56</v>
      </c>
      <c r="R3" s="189" t="s">
        <v>36</v>
      </c>
      <c r="S3" s="189" t="s">
        <v>57</v>
      </c>
      <c r="T3" s="189" t="s">
        <v>13</v>
      </c>
    </row>
    <row r="4" spans="1:20" ht="25.5" customHeight="1" thickBot="1">
      <c r="A4" s="188"/>
      <c r="B4" s="191"/>
      <c r="C4" s="189"/>
      <c r="D4" s="189"/>
      <c r="E4" s="189"/>
      <c r="F4" s="190"/>
      <c r="G4" s="15" t="s">
        <v>9</v>
      </c>
      <c r="H4" s="15" t="s">
        <v>10</v>
      </c>
      <c r="I4" s="11" t="s">
        <v>11</v>
      </c>
      <c r="J4" s="189"/>
      <c r="K4" s="185"/>
      <c r="L4" s="185"/>
      <c r="M4" s="185"/>
      <c r="N4" s="185"/>
      <c r="O4" s="185"/>
      <c r="P4" s="188"/>
      <c r="Q4" s="188"/>
      <c r="R4" s="189"/>
      <c r="S4" s="189"/>
      <c r="T4" s="189"/>
    </row>
    <row r="5" spans="1:20" ht="17.25" thickBot="1">
      <c r="A5" s="99">
        <v>1</v>
      </c>
      <c r="B5" s="53" t="s">
        <v>66</v>
      </c>
      <c r="C5" s="105" t="s">
        <v>639</v>
      </c>
      <c r="D5" s="53" t="s">
        <v>27</v>
      </c>
      <c r="E5" s="105">
        <v>18110115305</v>
      </c>
      <c r="F5" s="105" t="s">
        <v>640</v>
      </c>
      <c r="G5" s="65">
        <v>59</v>
      </c>
      <c r="H5" s="65">
        <v>69</v>
      </c>
      <c r="I5" s="56">
        <v>128</v>
      </c>
      <c r="J5" s="109">
        <v>9706625868</v>
      </c>
      <c r="K5" s="57"/>
      <c r="L5" s="51"/>
      <c r="M5" s="51"/>
      <c r="N5" s="51"/>
      <c r="O5" s="51"/>
      <c r="P5" s="106">
        <v>43200</v>
      </c>
      <c r="Q5" s="51" t="s">
        <v>417</v>
      </c>
      <c r="R5" s="51"/>
      <c r="S5" s="57" t="s">
        <v>74</v>
      </c>
      <c r="T5" s="100"/>
    </row>
    <row r="6" spans="1:20" ht="17.25" thickBot="1">
      <c r="A6" s="99">
        <v>2</v>
      </c>
      <c r="B6" s="53" t="s">
        <v>66</v>
      </c>
      <c r="C6" s="105" t="s">
        <v>641</v>
      </c>
      <c r="D6" s="53" t="s">
        <v>27</v>
      </c>
      <c r="E6" s="105">
        <v>18110106006</v>
      </c>
      <c r="F6" s="105" t="s">
        <v>642</v>
      </c>
      <c r="G6" s="56">
        <v>100</v>
      </c>
      <c r="H6" s="56">
        <v>92</v>
      </c>
      <c r="I6" s="56">
        <v>192</v>
      </c>
      <c r="J6" s="110">
        <v>9435381283</v>
      </c>
      <c r="K6" s="57"/>
      <c r="L6" s="51"/>
      <c r="M6" s="51"/>
      <c r="N6" s="51"/>
      <c r="O6" s="51"/>
      <c r="P6" s="106">
        <v>43230</v>
      </c>
      <c r="Q6" s="51" t="s">
        <v>420</v>
      </c>
      <c r="R6" s="51"/>
      <c r="S6" s="57" t="s">
        <v>74</v>
      </c>
      <c r="T6" s="100"/>
    </row>
    <row r="7" spans="1:20" ht="33" thickBot="1">
      <c r="A7" s="99">
        <v>3</v>
      </c>
      <c r="B7" s="53" t="s">
        <v>66</v>
      </c>
      <c r="C7" s="52" t="s">
        <v>643</v>
      </c>
      <c r="D7" s="53" t="s">
        <v>27</v>
      </c>
      <c r="E7" s="54" t="s">
        <v>644</v>
      </c>
      <c r="F7" s="55" t="s">
        <v>72</v>
      </c>
      <c r="G7" s="65">
        <v>10</v>
      </c>
      <c r="H7" s="65">
        <v>14</v>
      </c>
      <c r="I7" s="56">
        <v>24</v>
      </c>
      <c r="J7" s="109">
        <v>9859145501</v>
      </c>
      <c r="K7" s="64" t="s">
        <v>87</v>
      </c>
      <c r="L7" s="67" t="s">
        <v>88</v>
      </c>
      <c r="M7" s="51"/>
      <c r="N7" s="64" t="s">
        <v>89</v>
      </c>
      <c r="O7" s="61">
        <v>9854337531</v>
      </c>
      <c r="P7" s="107">
        <v>43322</v>
      </c>
      <c r="Q7" s="51" t="s">
        <v>418</v>
      </c>
      <c r="R7" s="53"/>
      <c r="S7" s="51" t="s">
        <v>90</v>
      </c>
      <c r="T7" s="100"/>
    </row>
    <row r="8" spans="1:20" ht="32.25" thickBot="1">
      <c r="A8" s="99">
        <v>4</v>
      </c>
      <c r="B8" s="51" t="s">
        <v>66</v>
      </c>
      <c r="C8" s="52" t="s">
        <v>317</v>
      </c>
      <c r="D8" s="53" t="s">
        <v>27</v>
      </c>
      <c r="E8" s="54" t="s">
        <v>318</v>
      </c>
      <c r="F8" s="55" t="s">
        <v>72</v>
      </c>
      <c r="G8" s="56">
        <v>8</v>
      </c>
      <c r="H8" s="56">
        <v>10</v>
      </c>
      <c r="I8" s="56">
        <v>18</v>
      </c>
      <c r="J8" s="109">
        <v>9854864280</v>
      </c>
      <c r="K8" s="64" t="s">
        <v>319</v>
      </c>
      <c r="L8" s="64" t="s">
        <v>192</v>
      </c>
      <c r="M8" s="63">
        <v>9957134337</v>
      </c>
      <c r="N8" s="51"/>
      <c r="O8" s="51"/>
      <c r="P8" s="107">
        <v>43322</v>
      </c>
      <c r="Q8" s="51" t="s">
        <v>418</v>
      </c>
      <c r="R8" s="51">
        <v>50</v>
      </c>
      <c r="S8" s="57" t="s">
        <v>74</v>
      </c>
      <c r="T8" s="100"/>
    </row>
    <row r="9" spans="1:20" ht="17.25" thickBot="1">
      <c r="A9" s="99">
        <v>5</v>
      </c>
      <c r="B9" s="51" t="s">
        <v>66</v>
      </c>
      <c r="C9" s="52" t="s">
        <v>212</v>
      </c>
      <c r="D9" s="53" t="s">
        <v>27</v>
      </c>
      <c r="E9" s="54" t="s">
        <v>213</v>
      </c>
      <c r="F9" s="55" t="s">
        <v>84</v>
      </c>
      <c r="G9" s="56">
        <v>61</v>
      </c>
      <c r="H9" s="56">
        <v>56</v>
      </c>
      <c r="I9" s="56">
        <v>117</v>
      </c>
      <c r="J9" s="110">
        <v>9706890089</v>
      </c>
      <c r="K9" s="57" t="s">
        <v>85</v>
      </c>
      <c r="L9" s="51"/>
      <c r="M9" s="61">
        <v>7399179960</v>
      </c>
      <c r="N9" s="51"/>
      <c r="O9" s="51"/>
      <c r="P9" s="107">
        <v>43353</v>
      </c>
      <c r="Q9" s="51" t="s">
        <v>419</v>
      </c>
      <c r="R9" s="51">
        <v>60</v>
      </c>
      <c r="S9" s="57" t="s">
        <v>74</v>
      </c>
      <c r="T9" s="100"/>
    </row>
    <row r="10" spans="1:20" ht="17.25" thickBot="1">
      <c r="A10" s="99">
        <v>6</v>
      </c>
      <c r="B10" s="51" t="s">
        <v>66</v>
      </c>
      <c r="C10" s="52" t="s">
        <v>331</v>
      </c>
      <c r="D10" s="53" t="s">
        <v>27</v>
      </c>
      <c r="E10" s="54" t="s">
        <v>332</v>
      </c>
      <c r="F10" s="55" t="s">
        <v>84</v>
      </c>
      <c r="G10" s="56">
        <v>46</v>
      </c>
      <c r="H10" s="56">
        <v>36</v>
      </c>
      <c r="I10" s="56">
        <v>82</v>
      </c>
      <c r="J10" s="110">
        <v>9435381650</v>
      </c>
      <c r="K10" s="57" t="s">
        <v>80</v>
      </c>
      <c r="L10" s="65" t="s">
        <v>100</v>
      </c>
      <c r="M10" s="61">
        <v>9864569196</v>
      </c>
      <c r="N10" s="51"/>
      <c r="O10" s="51"/>
      <c r="P10" s="107">
        <v>43383</v>
      </c>
      <c r="Q10" s="51" t="s">
        <v>421</v>
      </c>
      <c r="R10" s="51">
        <v>40</v>
      </c>
      <c r="S10" s="51" t="s">
        <v>90</v>
      </c>
      <c r="T10" s="100"/>
    </row>
    <row r="11" spans="1:20" ht="17.25" thickBot="1">
      <c r="A11" s="99">
        <v>7</v>
      </c>
      <c r="B11" s="53" t="s">
        <v>66</v>
      </c>
      <c r="C11" s="52" t="s">
        <v>645</v>
      </c>
      <c r="D11" s="53" t="s">
        <v>27</v>
      </c>
      <c r="E11" s="54" t="s">
        <v>646</v>
      </c>
      <c r="F11" s="55" t="s">
        <v>72</v>
      </c>
      <c r="G11" s="65">
        <v>12</v>
      </c>
      <c r="H11" s="65">
        <v>2</v>
      </c>
      <c r="I11" s="56">
        <v>14</v>
      </c>
      <c r="J11" s="109">
        <v>9957421189</v>
      </c>
      <c r="K11" s="64" t="s">
        <v>647</v>
      </c>
      <c r="L11" s="64" t="s">
        <v>648</v>
      </c>
      <c r="M11" s="68">
        <v>9859004836</v>
      </c>
      <c r="N11" s="64" t="s">
        <v>468</v>
      </c>
      <c r="O11" s="57">
        <v>8723848623</v>
      </c>
      <c r="P11" s="107">
        <v>43414</v>
      </c>
      <c r="Q11" s="51" t="s">
        <v>417</v>
      </c>
      <c r="R11" s="51"/>
      <c r="S11" s="51"/>
      <c r="T11" s="100"/>
    </row>
    <row r="12" spans="1:20" ht="17.25" thickBot="1">
      <c r="A12" s="99">
        <v>8</v>
      </c>
      <c r="B12" s="53" t="s">
        <v>66</v>
      </c>
      <c r="C12" s="52" t="s">
        <v>390</v>
      </c>
      <c r="D12" s="53" t="s">
        <v>27</v>
      </c>
      <c r="E12" s="54" t="s">
        <v>391</v>
      </c>
      <c r="F12" s="55" t="s">
        <v>84</v>
      </c>
      <c r="G12" s="56">
        <v>73</v>
      </c>
      <c r="H12" s="56">
        <v>66</v>
      </c>
      <c r="I12" s="56">
        <v>139</v>
      </c>
      <c r="J12" s="109">
        <v>9854569773</v>
      </c>
      <c r="K12" s="65" t="s">
        <v>167</v>
      </c>
      <c r="L12" s="65" t="s">
        <v>79</v>
      </c>
      <c r="M12" s="69">
        <v>9859184820</v>
      </c>
      <c r="N12" s="65" t="s">
        <v>155</v>
      </c>
      <c r="O12" s="61">
        <v>9678813889</v>
      </c>
      <c r="P12" s="107">
        <v>43353</v>
      </c>
      <c r="Q12" s="51" t="s">
        <v>419</v>
      </c>
      <c r="R12" s="51">
        <v>47</v>
      </c>
      <c r="S12" s="57" t="s">
        <v>74</v>
      </c>
      <c r="T12" s="100"/>
    </row>
    <row r="13" spans="1:20" ht="33" thickBot="1">
      <c r="A13" s="99">
        <v>9</v>
      </c>
      <c r="B13" s="53" t="s">
        <v>66</v>
      </c>
      <c r="C13" s="52" t="s">
        <v>320</v>
      </c>
      <c r="D13" s="53" t="s">
        <v>27</v>
      </c>
      <c r="E13" s="54" t="s">
        <v>321</v>
      </c>
      <c r="F13" s="55" t="s">
        <v>72</v>
      </c>
      <c r="G13" s="65">
        <v>15</v>
      </c>
      <c r="H13" s="65">
        <v>9</v>
      </c>
      <c r="I13" s="56">
        <v>24</v>
      </c>
      <c r="J13" s="110">
        <v>9954868210</v>
      </c>
      <c r="K13" s="64" t="s">
        <v>87</v>
      </c>
      <c r="L13" s="67" t="s">
        <v>88</v>
      </c>
      <c r="M13" s="51"/>
      <c r="N13" s="64" t="s">
        <v>89</v>
      </c>
      <c r="O13" s="61">
        <v>9854337531</v>
      </c>
      <c r="P13" s="107">
        <v>43444</v>
      </c>
      <c r="Q13" s="51" t="s">
        <v>420</v>
      </c>
      <c r="R13" s="51">
        <v>150</v>
      </c>
      <c r="S13" s="51" t="s">
        <v>74</v>
      </c>
      <c r="T13" s="100"/>
    </row>
    <row r="14" spans="1:20" ht="17.25" thickBot="1">
      <c r="A14" s="99">
        <v>10</v>
      </c>
      <c r="B14" s="51" t="s">
        <v>66</v>
      </c>
      <c r="C14" s="52" t="s">
        <v>385</v>
      </c>
      <c r="D14" s="53" t="s">
        <v>27</v>
      </c>
      <c r="E14" s="54" t="s">
        <v>386</v>
      </c>
      <c r="F14" s="55" t="s">
        <v>84</v>
      </c>
      <c r="G14" s="56">
        <v>31</v>
      </c>
      <c r="H14" s="56">
        <v>46</v>
      </c>
      <c r="I14" s="56">
        <v>77</v>
      </c>
      <c r="J14" s="109">
        <v>8011980406</v>
      </c>
      <c r="K14" s="57" t="s">
        <v>85</v>
      </c>
      <c r="L14" s="65" t="s">
        <v>81</v>
      </c>
      <c r="M14" s="57">
        <v>9864093642</v>
      </c>
      <c r="N14" s="51"/>
      <c r="O14" s="51"/>
      <c r="P14" s="107" t="s">
        <v>649</v>
      </c>
      <c r="Q14" s="51" t="s">
        <v>422</v>
      </c>
      <c r="R14" s="51">
        <v>50</v>
      </c>
      <c r="S14" s="57" t="s">
        <v>74</v>
      </c>
      <c r="T14" s="100"/>
    </row>
    <row r="15" spans="1:20" ht="17.25" thickBot="1">
      <c r="A15" s="99">
        <v>11</v>
      </c>
      <c r="B15" s="53" t="s">
        <v>66</v>
      </c>
      <c r="C15" s="71" t="s">
        <v>650</v>
      </c>
      <c r="D15" s="53" t="s">
        <v>27</v>
      </c>
      <c r="E15" s="56" t="s">
        <v>651</v>
      </c>
      <c r="F15" s="55" t="s">
        <v>103</v>
      </c>
      <c r="G15" s="56">
        <v>48</v>
      </c>
      <c r="H15" s="56">
        <v>86</v>
      </c>
      <c r="I15" s="56">
        <v>134</v>
      </c>
      <c r="J15" s="110">
        <v>8254937721</v>
      </c>
      <c r="K15" s="58" t="s">
        <v>75</v>
      </c>
      <c r="L15" s="68"/>
      <c r="M15" s="60"/>
      <c r="N15" s="59"/>
      <c r="O15" s="73"/>
      <c r="P15" s="85" t="s">
        <v>652</v>
      </c>
      <c r="Q15" s="51" t="s">
        <v>422</v>
      </c>
      <c r="R15" s="51"/>
      <c r="S15" s="51"/>
      <c r="T15" s="100"/>
    </row>
    <row r="16" spans="1:20" ht="17.25" thickBot="1">
      <c r="A16" s="99">
        <v>12</v>
      </c>
      <c r="B16" s="51" t="s">
        <v>66</v>
      </c>
      <c r="C16" s="52" t="s">
        <v>82</v>
      </c>
      <c r="D16" s="53" t="s">
        <v>27</v>
      </c>
      <c r="E16" s="54" t="s">
        <v>83</v>
      </c>
      <c r="F16" s="55" t="s">
        <v>84</v>
      </c>
      <c r="G16" s="56">
        <v>27</v>
      </c>
      <c r="H16" s="56">
        <v>28</v>
      </c>
      <c r="I16" s="56">
        <v>55</v>
      </c>
      <c r="J16" s="110">
        <v>9706523117</v>
      </c>
      <c r="K16" s="57" t="s">
        <v>85</v>
      </c>
      <c r="L16" s="65" t="s">
        <v>81</v>
      </c>
      <c r="M16" s="61">
        <v>8876641213</v>
      </c>
      <c r="N16" s="51"/>
      <c r="O16" s="51"/>
      <c r="P16" s="85" t="s">
        <v>649</v>
      </c>
      <c r="Q16" s="51" t="s">
        <v>422</v>
      </c>
      <c r="R16" s="51">
        <v>40</v>
      </c>
      <c r="S16" s="57" t="s">
        <v>74</v>
      </c>
      <c r="T16" s="100"/>
    </row>
    <row r="17" spans="1:20" ht="17.25" thickBot="1">
      <c r="A17" s="99">
        <v>13</v>
      </c>
      <c r="B17" s="51" t="s">
        <v>66</v>
      </c>
      <c r="C17" s="52" t="s">
        <v>653</v>
      </c>
      <c r="D17" s="53" t="s">
        <v>27</v>
      </c>
      <c r="E17" s="54" t="s">
        <v>654</v>
      </c>
      <c r="F17" s="55" t="s">
        <v>72</v>
      </c>
      <c r="G17" s="56">
        <v>33</v>
      </c>
      <c r="H17" s="56">
        <v>50</v>
      </c>
      <c r="I17" s="56">
        <v>83</v>
      </c>
      <c r="J17" s="110">
        <v>9859694229</v>
      </c>
      <c r="K17" s="57" t="s">
        <v>77</v>
      </c>
      <c r="L17" s="65" t="s">
        <v>78</v>
      </c>
      <c r="M17" s="57">
        <v>8876063305</v>
      </c>
      <c r="N17" s="51"/>
      <c r="O17" s="51"/>
      <c r="P17" s="85" t="s">
        <v>655</v>
      </c>
      <c r="Q17" s="51" t="s">
        <v>418</v>
      </c>
      <c r="R17" s="51">
        <v>50</v>
      </c>
      <c r="S17" s="53"/>
      <c r="T17" s="100"/>
    </row>
    <row r="18" spans="1:20" ht="17.25" thickBot="1">
      <c r="A18" s="99">
        <v>14</v>
      </c>
      <c r="B18" s="53" t="s">
        <v>66</v>
      </c>
      <c r="C18" s="71" t="s">
        <v>656</v>
      </c>
      <c r="D18" s="53" t="s">
        <v>27</v>
      </c>
      <c r="E18" s="56" t="s">
        <v>657</v>
      </c>
      <c r="F18" s="55" t="s">
        <v>103</v>
      </c>
      <c r="G18" s="56">
        <v>25</v>
      </c>
      <c r="H18" s="56">
        <v>31</v>
      </c>
      <c r="I18" s="56">
        <v>56</v>
      </c>
      <c r="J18" s="110"/>
      <c r="K18" s="65" t="s">
        <v>658</v>
      </c>
      <c r="L18" s="65" t="s">
        <v>104</v>
      </c>
      <c r="M18" s="68">
        <v>9854724577</v>
      </c>
      <c r="N18" s="65" t="s">
        <v>105</v>
      </c>
      <c r="O18" s="61">
        <v>9854223022</v>
      </c>
      <c r="P18" s="85" t="s">
        <v>659</v>
      </c>
      <c r="Q18" s="51" t="s">
        <v>418</v>
      </c>
      <c r="R18" s="51">
        <v>70</v>
      </c>
      <c r="S18" s="51" t="s">
        <v>90</v>
      </c>
      <c r="T18" s="100"/>
    </row>
    <row r="19" spans="1:20" ht="17.25" thickBot="1">
      <c r="A19" s="99">
        <v>15</v>
      </c>
      <c r="B19" s="51" t="s">
        <v>66</v>
      </c>
      <c r="C19" s="52" t="s">
        <v>660</v>
      </c>
      <c r="D19" s="53" t="s">
        <v>27</v>
      </c>
      <c r="E19" s="54" t="s">
        <v>661</v>
      </c>
      <c r="F19" s="55" t="s">
        <v>72</v>
      </c>
      <c r="G19" s="56">
        <v>73</v>
      </c>
      <c r="H19" s="56">
        <v>63</v>
      </c>
      <c r="I19" s="56">
        <v>136</v>
      </c>
      <c r="J19" s="110">
        <v>8876634957</v>
      </c>
      <c r="K19" s="57" t="s">
        <v>77</v>
      </c>
      <c r="L19" s="65" t="s">
        <v>78</v>
      </c>
      <c r="M19" s="61">
        <v>9854963875</v>
      </c>
      <c r="N19" s="51"/>
      <c r="O19" s="51"/>
      <c r="P19" s="85" t="s">
        <v>662</v>
      </c>
      <c r="Q19" s="51" t="s">
        <v>419</v>
      </c>
      <c r="R19" s="51"/>
      <c r="S19" s="51"/>
      <c r="T19" s="100"/>
    </row>
    <row r="20" spans="1:20" ht="17.25" thickBot="1">
      <c r="A20" s="99">
        <v>16</v>
      </c>
      <c r="B20" s="53" t="s">
        <v>66</v>
      </c>
      <c r="C20" s="52" t="s">
        <v>663</v>
      </c>
      <c r="D20" s="53" t="s">
        <v>27</v>
      </c>
      <c r="E20" s="54" t="s">
        <v>664</v>
      </c>
      <c r="F20" s="55" t="s">
        <v>84</v>
      </c>
      <c r="G20" s="56">
        <v>17</v>
      </c>
      <c r="H20" s="56">
        <v>20</v>
      </c>
      <c r="I20" s="56">
        <v>37</v>
      </c>
      <c r="J20" s="110">
        <v>8486352281</v>
      </c>
      <c r="K20" s="65" t="s">
        <v>99</v>
      </c>
      <c r="L20" s="65" t="s">
        <v>100</v>
      </c>
      <c r="M20" s="69">
        <v>9854961837</v>
      </c>
      <c r="N20" s="65" t="s">
        <v>101</v>
      </c>
      <c r="O20" s="61">
        <v>8011876763</v>
      </c>
      <c r="P20" s="85" t="s">
        <v>665</v>
      </c>
      <c r="Q20" s="51" t="s">
        <v>420</v>
      </c>
      <c r="R20" s="51"/>
      <c r="S20" s="53"/>
      <c r="T20" s="100"/>
    </row>
    <row r="21" spans="1:20" ht="17.25" thickBot="1">
      <c r="A21" s="99">
        <v>17</v>
      </c>
      <c r="B21" s="53" t="s">
        <v>66</v>
      </c>
      <c r="C21" s="52" t="s">
        <v>93</v>
      </c>
      <c r="D21" s="53" t="s">
        <v>27</v>
      </c>
      <c r="E21" s="54" t="s">
        <v>94</v>
      </c>
      <c r="F21" s="55" t="s">
        <v>84</v>
      </c>
      <c r="G21" s="56">
        <v>12</v>
      </c>
      <c r="H21" s="56">
        <v>27</v>
      </c>
      <c r="I21" s="56">
        <v>39</v>
      </c>
      <c r="J21" s="109">
        <v>8402022476</v>
      </c>
      <c r="K21" s="57" t="s">
        <v>75</v>
      </c>
      <c r="L21" s="51"/>
      <c r="M21" s="51"/>
      <c r="N21" s="51"/>
      <c r="O21" s="51"/>
      <c r="P21" s="85" t="s">
        <v>666</v>
      </c>
      <c r="Q21" s="51" t="s">
        <v>421</v>
      </c>
      <c r="R21" s="51">
        <v>70</v>
      </c>
      <c r="S21" s="57" t="s">
        <v>74</v>
      </c>
      <c r="T21" s="100"/>
    </row>
    <row r="22" spans="1:20" ht="17.25" thickBot="1">
      <c r="A22" s="99">
        <v>18</v>
      </c>
      <c r="B22" s="53" t="s">
        <v>66</v>
      </c>
      <c r="C22" s="52" t="s">
        <v>667</v>
      </c>
      <c r="D22" s="53" t="s">
        <v>27</v>
      </c>
      <c r="E22" s="54" t="s">
        <v>668</v>
      </c>
      <c r="F22" s="55" t="s">
        <v>72</v>
      </c>
      <c r="G22" s="65">
        <v>7</v>
      </c>
      <c r="H22" s="65">
        <v>6</v>
      </c>
      <c r="I22" s="56">
        <v>13</v>
      </c>
      <c r="J22" s="109">
        <v>9954823847</v>
      </c>
      <c r="K22" s="57" t="s">
        <v>75</v>
      </c>
      <c r="L22" s="51"/>
      <c r="M22" s="51"/>
      <c r="N22" s="51"/>
      <c r="O22" s="51"/>
      <c r="P22" s="85" t="s">
        <v>669</v>
      </c>
      <c r="Q22" s="51" t="s">
        <v>420</v>
      </c>
      <c r="R22" s="51">
        <v>70</v>
      </c>
      <c r="S22" s="51" t="s">
        <v>74</v>
      </c>
      <c r="T22" s="100"/>
    </row>
    <row r="23" spans="1:20" ht="32.25" thickBot="1">
      <c r="A23" s="99">
        <v>19</v>
      </c>
      <c r="B23" s="53" t="s">
        <v>66</v>
      </c>
      <c r="C23" s="52" t="s">
        <v>670</v>
      </c>
      <c r="D23" s="53" t="s">
        <v>27</v>
      </c>
      <c r="E23" s="54" t="s">
        <v>671</v>
      </c>
      <c r="F23" s="55" t="s">
        <v>84</v>
      </c>
      <c r="G23" s="56">
        <v>25</v>
      </c>
      <c r="H23" s="56">
        <v>19</v>
      </c>
      <c r="I23" s="56">
        <v>44</v>
      </c>
      <c r="J23" s="110">
        <v>9854657298</v>
      </c>
      <c r="K23" s="66" t="s">
        <v>86</v>
      </c>
      <c r="L23" s="66" t="s">
        <v>91</v>
      </c>
      <c r="M23" s="51"/>
      <c r="N23" s="51"/>
      <c r="O23" s="51"/>
      <c r="P23" s="85" t="s">
        <v>672</v>
      </c>
      <c r="Q23" s="51" t="s">
        <v>422</v>
      </c>
      <c r="R23" s="51">
        <v>50</v>
      </c>
      <c r="S23" s="51" t="s">
        <v>74</v>
      </c>
      <c r="T23" s="100"/>
    </row>
    <row r="24" spans="1:20" ht="17.25" thickBot="1">
      <c r="A24" s="99">
        <v>20</v>
      </c>
      <c r="B24" s="51" t="s">
        <v>66</v>
      </c>
      <c r="C24" s="52" t="s">
        <v>673</v>
      </c>
      <c r="D24" s="53" t="s">
        <v>27</v>
      </c>
      <c r="E24" s="54" t="s">
        <v>674</v>
      </c>
      <c r="F24" s="55" t="s">
        <v>72</v>
      </c>
      <c r="G24" s="56">
        <v>6</v>
      </c>
      <c r="H24" s="56">
        <v>10</v>
      </c>
      <c r="I24" s="56">
        <v>16</v>
      </c>
      <c r="J24" s="110">
        <v>9859230824</v>
      </c>
      <c r="K24" s="57" t="s">
        <v>76</v>
      </c>
      <c r="L24" s="76" t="s">
        <v>136</v>
      </c>
      <c r="M24" s="58">
        <v>9859230824</v>
      </c>
      <c r="N24" s="51"/>
      <c r="O24" s="51"/>
      <c r="P24" s="85" t="s">
        <v>675</v>
      </c>
      <c r="Q24" s="51" t="s">
        <v>418</v>
      </c>
      <c r="R24" s="51">
        <v>70</v>
      </c>
      <c r="S24" s="51" t="s">
        <v>74</v>
      </c>
      <c r="T24" s="100"/>
    </row>
    <row r="25" spans="1:20" ht="17.25" thickBot="1">
      <c r="A25" s="99">
        <v>21</v>
      </c>
      <c r="B25" s="53" t="s">
        <v>66</v>
      </c>
      <c r="C25" s="52" t="s">
        <v>676</v>
      </c>
      <c r="D25" s="53" t="s">
        <v>27</v>
      </c>
      <c r="E25" s="54" t="s">
        <v>677</v>
      </c>
      <c r="F25" s="55" t="s">
        <v>72</v>
      </c>
      <c r="G25" s="65">
        <v>8</v>
      </c>
      <c r="H25" s="65">
        <v>5</v>
      </c>
      <c r="I25" s="56">
        <v>13</v>
      </c>
      <c r="J25" s="109">
        <v>8402933754</v>
      </c>
      <c r="K25" s="64" t="s">
        <v>647</v>
      </c>
      <c r="L25" s="64" t="s">
        <v>648</v>
      </c>
      <c r="M25" s="68">
        <v>9859004836</v>
      </c>
      <c r="N25" s="64" t="s">
        <v>468</v>
      </c>
      <c r="O25" s="57">
        <v>8723848623</v>
      </c>
      <c r="P25" s="85">
        <v>43322</v>
      </c>
      <c r="Q25" s="51" t="s">
        <v>418</v>
      </c>
      <c r="R25" s="51">
        <v>70</v>
      </c>
      <c r="S25" s="57" t="s">
        <v>74</v>
      </c>
      <c r="T25" s="100"/>
    </row>
    <row r="26" spans="1:20">
      <c r="A26" s="99">
        <v>22</v>
      </c>
      <c r="B26" s="53" t="s">
        <v>66</v>
      </c>
      <c r="C26" s="52" t="s">
        <v>95</v>
      </c>
      <c r="D26" s="53" t="s">
        <v>27</v>
      </c>
      <c r="E26" s="54" t="s">
        <v>96</v>
      </c>
      <c r="F26" s="55" t="s">
        <v>84</v>
      </c>
      <c r="G26" s="56">
        <v>26</v>
      </c>
      <c r="H26" s="56">
        <v>19</v>
      </c>
      <c r="I26" s="56">
        <v>45</v>
      </c>
      <c r="J26" s="110">
        <v>8404008967</v>
      </c>
      <c r="K26" s="57" t="s">
        <v>75</v>
      </c>
      <c r="L26" s="51"/>
      <c r="M26" s="51"/>
      <c r="N26" s="51"/>
      <c r="O26" s="51"/>
      <c r="P26" s="85" t="s">
        <v>666</v>
      </c>
      <c r="Q26" s="51" t="s">
        <v>421</v>
      </c>
      <c r="R26" s="51">
        <v>130</v>
      </c>
      <c r="S26" s="51" t="s">
        <v>92</v>
      </c>
      <c r="T26" s="100"/>
    </row>
    <row r="27" spans="1:20" ht="32.25" thickBot="1">
      <c r="A27" s="99">
        <v>23</v>
      </c>
      <c r="B27" s="53" t="s">
        <v>66</v>
      </c>
      <c r="C27" s="74" t="s">
        <v>678</v>
      </c>
      <c r="D27" s="53" t="s">
        <v>27</v>
      </c>
      <c r="E27" s="75" t="s">
        <v>679</v>
      </c>
      <c r="F27" s="55" t="s">
        <v>133</v>
      </c>
      <c r="G27" s="56">
        <v>34</v>
      </c>
      <c r="H27" s="56">
        <v>16</v>
      </c>
      <c r="I27" s="56">
        <v>50</v>
      </c>
      <c r="J27" s="111"/>
      <c r="K27" s="58" t="s">
        <v>75</v>
      </c>
      <c r="L27" s="51"/>
      <c r="M27" s="51"/>
      <c r="N27" s="51"/>
      <c r="O27" s="51"/>
      <c r="P27" s="85" t="s">
        <v>680</v>
      </c>
      <c r="Q27" s="51" t="s">
        <v>419</v>
      </c>
      <c r="R27" s="51">
        <v>44</v>
      </c>
      <c r="S27" s="57" t="s">
        <v>74</v>
      </c>
      <c r="T27" s="100"/>
    </row>
    <row r="28" spans="1:20">
      <c r="A28" s="99">
        <v>24</v>
      </c>
      <c r="B28" s="51" t="s">
        <v>66</v>
      </c>
      <c r="C28" s="52" t="s">
        <v>681</v>
      </c>
      <c r="D28" s="53" t="s">
        <v>27</v>
      </c>
      <c r="E28" s="54" t="s">
        <v>682</v>
      </c>
      <c r="F28" s="55" t="s">
        <v>72</v>
      </c>
      <c r="G28" s="56">
        <v>59</v>
      </c>
      <c r="H28" s="56">
        <v>46</v>
      </c>
      <c r="I28" s="56">
        <v>105</v>
      </c>
      <c r="J28" s="109">
        <v>9435356172</v>
      </c>
      <c r="K28" s="57" t="s">
        <v>77</v>
      </c>
      <c r="L28" s="65" t="s">
        <v>79</v>
      </c>
      <c r="M28" s="57">
        <v>9401141525</v>
      </c>
      <c r="N28" s="51"/>
      <c r="O28" s="51"/>
      <c r="P28" s="85" t="s">
        <v>683</v>
      </c>
      <c r="Q28" s="51" t="s">
        <v>421</v>
      </c>
      <c r="R28" s="51">
        <v>30</v>
      </c>
      <c r="S28" s="57" t="s">
        <v>74</v>
      </c>
      <c r="T28" s="100"/>
    </row>
    <row r="29" spans="1:20">
      <c r="A29" s="99">
        <v>25</v>
      </c>
      <c r="B29" s="53" t="s">
        <v>66</v>
      </c>
      <c r="C29" s="72" t="s">
        <v>684</v>
      </c>
      <c r="D29" s="53" t="s">
        <v>107</v>
      </c>
      <c r="E29" s="58">
        <v>18306090124</v>
      </c>
      <c r="F29" s="55" t="s">
        <v>108</v>
      </c>
      <c r="G29" s="53">
        <v>49</v>
      </c>
      <c r="H29" s="53">
        <v>50</v>
      </c>
      <c r="I29" s="108">
        <v>99</v>
      </c>
      <c r="J29" s="53">
        <v>9678623659</v>
      </c>
      <c r="K29" s="65" t="s">
        <v>128</v>
      </c>
      <c r="L29" s="65" t="s">
        <v>81</v>
      </c>
      <c r="M29" s="60">
        <v>9401450768</v>
      </c>
      <c r="N29" s="65" t="s">
        <v>175</v>
      </c>
      <c r="O29" s="61">
        <v>9957111421</v>
      </c>
      <c r="P29" s="85" t="s">
        <v>665</v>
      </c>
      <c r="Q29" s="51" t="s">
        <v>417</v>
      </c>
      <c r="R29" s="51">
        <v>70</v>
      </c>
      <c r="S29" s="57" t="s">
        <v>74</v>
      </c>
      <c r="T29" s="100"/>
    </row>
    <row r="30" spans="1:20" ht="47.25">
      <c r="A30" s="99">
        <v>26</v>
      </c>
      <c r="B30" s="53" t="s">
        <v>66</v>
      </c>
      <c r="C30" s="72" t="s">
        <v>685</v>
      </c>
      <c r="D30" s="53" t="s">
        <v>107</v>
      </c>
      <c r="E30" s="58">
        <v>18306090804</v>
      </c>
      <c r="F30" s="55" t="s">
        <v>108</v>
      </c>
      <c r="G30" s="53">
        <v>12</v>
      </c>
      <c r="H30" s="53">
        <v>15</v>
      </c>
      <c r="I30" s="108">
        <v>27</v>
      </c>
      <c r="J30" s="53">
        <v>9613426652</v>
      </c>
      <c r="K30" s="64" t="s">
        <v>125</v>
      </c>
      <c r="L30" s="64" t="s">
        <v>126</v>
      </c>
      <c r="M30" s="68">
        <v>9859004836</v>
      </c>
      <c r="N30" s="64" t="s">
        <v>127</v>
      </c>
      <c r="O30" s="57">
        <v>8473985928</v>
      </c>
      <c r="P30" s="85">
        <v>43322</v>
      </c>
      <c r="Q30" s="51" t="s">
        <v>418</v>
      </c>
      <c r="R30" s="51">
        <v>40</v>
      </c>
      <c r="S30" s="57" t="s">
        <v>74</v>
      </c>
      <c r="T30" s="100"/>
    </row>
    <row r="31" spans="1:20" ht="47.25">
      <c r="A31" s="99">
        <v>27</v>
      </c>
      <c r="B31" s="53" t="s">
        <v>66</v>
      </c>
      <c r="C31" s="72" t="s">
        <v>686</v>
      </c>
      <c r="D31" s="53" t="s">
        <v>107</v>
      </c>
      <c r="E31" s="58">
        <v>18306090806</v>
      </c>
      <c r="F31" s="55" t="s">
        <v>108</v>
      </c>
      <c r="G31" s="53">
        <v>23</v>
      </c>
      <c r="H31" s="53">
        <v>20</v>
      </c>
      <c r="I31" s="108">
        <v>43</v>
      </c>
      <c r="J31" s="53">
        <v>8399042752</v>
      </c>
      <c r="K31" s="64" t="s">
        <v>125</v>
      </c>
      <c r="L31" s="64" t="s">
        <v>126</v>
      </c>
      <c r="M31" s="68">
        <v>9859004836</v>
      </c>
      <c r="N31" s="64" t="s">
        <v>127</v>
      </c>
      <c r="O31" s="57">
        <v>8473985928</v>
      </c>
      <c r="P31" s="85">
        <v>43444</v>
      </c>
      <c r="Q31" s="51" t="s">
        <v>420</v>
      </c>
      <c r="R31" s="51">
        <v>40</v>
      </c>
      <c r="S31" s="57" t="s">
        <v>74</v>
      </c>
      <c r="T31" s="100"/>
    </row>
    <row r="32" spans="1:20" ht="47.25">
      <c r="A32" s="99">
        <v>28</v>
      </c>
      <c r="B32" s="53" t="s">
        <v>66</v>
      </c>
      <c r="C32" s="72" t="s">
        <v>687</v>
      </c>
      <c r="D32" s="53" t="s">
        <v>107</v>
      </c>
      <c r="E32" s="58">
        <v>18306090802</v>
      </c>
      <c r="F32" s="55" t="s">
        <v>108</v>
      </c>
      <c r="G32" s="53">
        <v>26</v>
      </c>
      <c r="H32" s="53">
        <v>25</v>
      </c>
      <c r="I32" s="108">
        <v>51</v>
      </c>
      <c r="J32" s="53">
        <v>7896661010</v>
      </c>
      <c r="K32" s="64" t="s">
        <v>125</v>
      </c>
      <c r="L32" s="64" t="s">
        <v>126</v>
      </c>
      <c r="M32" s="68">
        <v>9859004836</v>
      </c>
      <c r="N32" s="64" t="s">
        <v>127</v>
      </c>
      <c r="O32" s="57">
        <v>8473985928</v>
      </c>
      <c r="P32" s="85">
        <v>43322</v>
      </c>
      <c r="Q32" s="51" t="s">
        <v>418</v>
      </c>
      <c r="R32" s="51">
        <v>40</v>
      </c>
      <c r="S32" s="57" t="s">
        <v>74</v>
      </c>
      <c r="T32" s="100"/>
    </row>
    <row r="33" spans="1:20" ht="47.25">
      <c r="A33" s="99">
        <v>29</v>
      </c>
      <c r="B33" s="53" t="s">
        <v>66</v>
      </c>
      <c r="C33" s="72" t="s">
        <v>688</v>
      </c>
      <c r="D33" s="53" t="s">
        <v>107</v>
      </c>
      <c r="E33" s="58">
        <v>18306090803</v>
      </c>
      <c r="F33" s="55" t="s">
        <v>108</v>
      </c>
      <c r="G33" s="53">
        <v>17</v>
      </c>
      <c r="H33" s="53">
        <v>17</v>
      </c>
      <c r="I33" s="108">
        <v>34</v>
      </c>
      <c r="J33" s="53">
        <v>9613004302</v>
      </c>
      <c r="K33" s="64" t="s">
        <v>125</v>
      </c>
      <c r="L33" s="64" t="s">
        <v>126</v>
      </c>
      <c r="M33" s="68">
        <v>9859004836</v>
      </c>
      <c r="N33" s="64" t="s">
        <v>127</v>
      </c>
      <c r="O33" s="57">
        <v>8473985928</v>
      </c>
      <c r="P33" s="85">
        <v>43444</v>
      </c>
      <c r="Q33" s="51" t="s">
        <v>420</v>
      </c>
      <c r="R33" s="51">
        <v>40</v>
      </c>
      <c r="S33" s="57" t="s">
        <v>74</v>
      </c>
      <c r="T33" s="100"/>
    </row>
    <row r="34" spans="1:20" ht="47.25">
      <c r="A34" s="99">
        <v>30</v>
      </c>
      <c r="B34" s="53" t="s">
        <v>66</v>
      </c>
      <c r="C34" s="72" t="s">
        <v>689</v>
      </c>
      <c r="D34" s="53" t="s">
        <v>107</v>
      </c>
      <c r="E34" s="58">
        <v>18306090811</v>
      </c>
      <c r="F34" s="55" t="s">
        <v>108</v>
      </c>
      <c r="G34" s="53">
        <v>10</v>
      </c>
      <c r="H34" s="53">
        <v>18</v>
      </c>
      <c r="I34" s="108">
        <v>28</v>
      </c>
      <c r="J34" s="53">
        <v>8402837859</v>
      </c>
      <c r="K34" s="64" t="s">
        <v>125</v>
      </c>
      <c r="L34" s="64" t="s">
        <v>126</v>
      </c>
      <c r="M34" s="68">
        <v>9859004836</v>
      </c>
      <c r="N34" s="64" t="s">
        <v>127</v>
      </c>
      <c r="O34" s="57">
        <v>8473985928</v>
      </c>
      <c r="P34" s="85">
        <v>43414</v>
      </c>
      <c r="Q34" s="51" t="s">
        <v>417</v>
      </c>
      <c r="R34" s="51">
        <v>50</v>
      </c>
      <c r="S34" s="57" t="s">
        <v>74</v>
      </c>
      <c r="T34" s="100"/>
    </row>
    <row r="35" spans="1:20" ht="47.25">
      <c r="A35" s="99">
        <v>31</v>
      </c>
      <c r="B35" s="53" t="s">
        <v>66</v>
      </c>
      <c r="C35" s="72" t="s">
        <v>690</v>
      </c>
      <c r="D35" s="53" t="s">
        <v>107</v>
      </c>
      <c r="E35" s="58">
        <v>18306090812</v>
      </c>
      <c r="F35" s="55" t="s">
        <v>108</v>
      </c>
      <c r="G35" s="53">
        <v>21</v>
      </c>
      <c r="H35" s="53">
        <v>16</v>
      </c>
      <c r="I35" s="108">
        <v>37</v>
      </c>
      <c r="J35" s="53">
        <v>9613127909</v>
      </c>
      <c r="K35" s="64" t="s">
        <v>125</v>
      </c>
      <c r="L35" s="64" t="s">
        <v>126</v>
      </c>
      <c r="M35" s="68">
        <v>9859004836</v>
      </c>
      <c r="N35" s="64" t="s">
        <v>127</v>
      </c>
      <c r="O35" s="57">
        <v>8473985928</v>
      </c>
      <c r="P35" s="85">
        <v>43414</v>
      </c>
      <c r="Q35" s="51" t="s">
        <v>417</v>
      </c>
      <c r="R35" s="51">
        <v>50</v>
      </c>
      <c r="S35" s="57" t="s">
        <v>74</v>
      </c>
      <c r="T35" s="100"/>
    </row>
    <row r="36" spans="1:20">
      <c r="A36" s="99">
        <v>32</v>
      </c>
      <c r="B36" s="53" t="s">
        <v>66</v>
      </c>
      <c r="C36" s="72" t="s">
        <v>691</v>
      </c>
      <c r="D36" s="53" t="s">
        <v>107</v>
      </c>
      <c r="E36" s="58">
        <v>18306090212</v>
      </c>
      <c r="F36" s="55" t="s">
        <v>108</v>
      </c>
      <c r="G36" s="53">
        <v>37</v>
      </c>
      <c r="H36" s="53">
        <v>43</v>
      </c>
      <c r="I36" s="53">
        <v>81</v>
      </c>
      <c r="J36" s="53">
        <v>9577468402</v>
      </c>
      <c r="K36" s="65" t="s">
        <v>167</v>
      </c>
      <c r="L36" s="65" t="s">
        <v>692</v>
      </c>
      <c r="M36" s="60">
        <v>9401450772</v>
      </c>
      <c r="N36" s="65" t="s">
        <v>693</v>
      </c>
      <c r="O36" s="61">
        <v>8721851156</v>
      </c>
      <c r="P36" s="85" t="s">
        <v>655</v>
      </c>
      <c r="Q36" s="51" t="s">
        <v>418</v>
      </c>
      <c r="R36" s="51">
        <v>70</v>
      </c>
      <c r="S36" s="57" t="s">
        <v>74</v>
      </c>
      <c r="T36" s="100"/>
    </row>
    <row r="37" spans="1:20">
      <c r="A37" s="99">
        <v>33</v>
      </c>
      <c r="B37" s="53" t="s">
        <v>66</v>
      </c>
      <c r="C37" s="72" t="s">
        <v>694</v>
      </c>
      <c r="D37" s="53" t="s">
        <v>107</v>
      </c>
      <c r="E37" s="58">
        <v>18306090215</v>
      </c>
      <c r="F37" s="55" t="s">
        <v>108</v>
      </c>
      <c r="G37" s="53">
        <v>31</v>
      </c>
      <c r="H37" s="53">
        <v>33</v>
      </c>
      <c r="I37" s="53">
        <v>70</v>
      </c>
      <c r="J37" s="58">
        <v>8723082748</v>
      </c>
      <c r="K37" s="65" t="s">
        <v>167</v>
      </c>
      <c r="L37" s="65" t="s">
        <v>692</v>
      </c>
      <c r="M37" s="60">
        <v>9401450772</v>
      </c>
      <c r="N37" s="65" t="s">
        <v>693</v>
      </c>
      <c r="O37" s="61">
        <v>8721851156</v>
      </c>
      <c r="P37" s="85" t="s">
        <v>683</v>
      </c>
      <c r="Q37" s="51" t="s">
        <v>421</v>
      </c>
      <c r="R37" s="51">
        <v>70</v>
      </c>
      <c r="S37" s="57" t="s">
        <v>74</v>
      </c>
      <c r="T37" s="100"/>
    </row>
    <row r="38" spans="1:20">
      <c r="A38" s="99">
        <v>34</v>
      </c>
      <c r="B38" s="53" t="s">
        <v>66</v>
      </c>
      <c r="C38" s="72" t="s">
        <v>695</v>
      </c>
      <c r="D38" s="53" t="s">
        <v>107</v>
      </c>
      <c r="E38" s="58">
        <v>18306090224</v>
      </c>
      <c r="F38" s="55" t="s">
        <v>108</v>
      </c>
      <c r="G38" s="53">
        <v>36</v>
      </c>
      <c r="H38" s="53">
        <v>36</v>
      </c>
      <c r="I38" s="53">
        <v>95</v>
      </c>
      <c r="J38" s="53">
        <v>9957344339</v>
      </c>
      <c r="K38" s="65" t="s">
        <v>99</v>
      </c>
      <c r="L38" s="65" t="s">
        <v>109</v>
      </c>
      <c r="M38" s="60">
        <v>9401450770</v>
      </c>
      <c r="N38" s="65" t="s">
        <v>110</v>
      </c>
      <c r="O38" s="61">
        <v>9707797337</v>
      </c>
      <c r="P38" s="85" t="s">
        <v>672</v>
      </c>
      <c r="Q38" s="51" t="s">
        <v>422</v>
      </c>
      <c r="R38" s="51">
        <v>70</v>
      </c>
      <c r="S38" s="57" t="s">
        <v>74</v>
      </c>
      <c r="T38" s="100"/>
    </row>
    <row r="39" spans="1:20">
      <c r="A39" s="99">
        <v>35</v>
      </c>
      <c r="B39" s="53" t="s">
        <v>66</v>
      </c>
      <c r="C39" s="72" t="s">
        <v>696</v>
      </c>
      <c r="D39" s="53" t="s">
        <v>107</v>
      </c>
      <c r="E39" s="58">
        <v>18306090715</v>
      </c>
      <c r="F39" s="55" t="s">
        <v>108</v>
      </c>
      <c r="G39" s="53">
        <v>21</v>
      </c>
      <c r="H39" s="53">
        <v>17</v>
      </c>
      <c r="I39" s="53">
        <v>48</v>
      </c>
      <c r="J39" s="53">
        <v>9864890937</v>
      </c>
      <c r="K39" s="64" t="s">
        <v>76</v>
      </c>
      <c r="L39" s="64" t="s">
        <v>697</v>
      </c>
      <c r="M39" s="60">
        <v>9401450783</v>
      </c>
      <c r="N39" s="64" t="s">
        <v>698</v>
      </c>
      <c r="O39" s="61">
        <v>8486945072</v>
      </c>
      <c r="P39" s="85" t="s">
        <v>675</v>
      </c>
      <c r="Q39" s="51" t="s">
        <v>418</v>
      </c>
      <c r="R39" s="51">
        <v>50</v>
      </c>
      <c r="S39" s="51" t="s">
        <v>90</v>
      </c>
      <c r="T39" s="100"/>
    </row>
    <row r="40" spans="1:20">
      <c r="A40" s="99">
        <v>36</v>
      </c>
      <c r="B40" s="53" t="s">
        <v>66</v>
      </c>
      <c r="C40" s="72" t="s">
        <v>76</v>
      </c>
      <c r="D40" s="53" t="s">
        <v>107</v>
      </c>
      <c r="E40" s="58">
        <v>18306090702</v>
      </c>
      <c r="F40" s="55" t="s">
        <v>108</v>
      </c>
      <c r="G40" s="53">
        <v>19</v>
      </c>
      <c r="H40" s="53">
        <v>24</v>
      </c>
      <c r="I40" s="53">
        <v>53</v>
      </c>
      <c r="J40" s="53">
        <v>7896360776</v>
      </c>
      <c r="K40" s="64" t="s">
        <v>76</v>
      </c>
      <c r="L40" s="64" t="s">
        <v>697</v>
      </c>
      <c r="M40" s="60">
        <v>9401450783</v>
      </c>
      <c r="N40" s="64" t="s">
        <v>698</v>
      </c>
      <c r="O40" s="61">
        <v>8486945072</v>
      </c>
      <c r="P40" s="85" t="s">
        <v>675</v>
      </c>
      <c r="Q40" s="51" t="s">
        <v>418</v>
      </c>
      <c r="R40" s="51">
        <v>40</v>
      </c>
      <c r="S40" s="51" t="s">
        <v>90</v>
      </c>
      <c r="T40" s="100"/>
    </row>
    <row r="41" spans="1:20">
      <c r="A41" s="99">
        <v>37</v>
      </c>
      <c r="B41" s="53" t="s">
        <v>66</v>
      </c>
      <c r="C41" s="72" t="s">
        <v>699</v>
      </c>
      <c r="D41" s="53" t="s">
        <v>107</v>
      </c>
      <c r="E41" s="58">
        <v>18306090701</v>
      </c>
      <c r="F41" s="55" t="s">
        <v>108</v>
      </c>
      <c r="G41" s="53">
        <v>27</v>
      </c>
      <c r="H41" s="53">
        <v>19</v>
      </c>
      <c r="I41" s="53">
        <v>51</v>
      </c>
      <c r="J41" s="53">
        <v>9854963274</v>
      </c>
      <c r="K41" s="64" t="s">
        <v>76</v>
      </c>
      <c r="L41" s="64" t="s">
        <v>697</v>
      </c>
      <c r="M41" s="60">
        <v>9401450783</v>
      </c>
      <c r="N41" s="64" t="s">
        <v>698</v>
      </c>
      <c r="O41" s="61">
        <v>8486945072</v>
      </c>
      <c r="P41" s="85" t="s">
        <v>675</v>
      </c>
      <c r="Q41" s="51" t="s">
        <v>418</v>
      </c>
      <c r="R41" s="51">
        <v>40</v>
      </c>
      <c r="S41" s="51" t="s">
        <v>90</v>
      </c>
      <c r="T41" s="100"/>
    </row>
    <row r="42" spans="1:20">
      <c r="A42" s="99">
        <v>38</v>
      </c>
      <c r="B42" s="53" t="s">
        <v>66</v>
      </c>
      <c r="C42" s="72" t="s">
        <v>209</v>
      </c>
      <c r="D42" s="53" t="s">
        <v>107</v>
      </c>
      <c r="E42" s="58">
        <v>18306090703</v>
      </c>
      <c r="F42" s="55" t="s">
        <v>108</v>
      </c>
      <c r="G42" s="53">
        <v>23</v>
      </c>
      <c r="H42" s="53">
        <v>20</v>
      </c>
      <c r="I42" s="53">
        <v>55</v>
      </c>
      <c r="J42" s="53">
        <v>8011042078</v>
      </c>
      <c r="K42" s="64" t="s">
        <v>76</v>
      </c>
      <c r="L42" s="76" t="s">
        <v>136</v>
      </c>
      <c r="M42" s="68">
        <v>9854492428</v>
      </c>
      <c r="N42" s="64" t="s">
        <v>210</v>
      </c>
      <c r="O42" s="61">
        <v>9706269654</v>
      </c>
      <c r="P42" s="85" t="s">
        <v>675</v>
      </c>
      <c r="Q42" s="51" t="s">
        <v>418</v>
      </c>
      <c r="R42" s="51">
        <v>40</v>
      </c>
      <c r="S42" s="51" t="s">
        <v>90</v>
      </c>
      <c r="T42" s="100"/>
    </row>
    <row r="43" spans="1:20">
      <c r="A43" s="99">
        <v>39</v>
      </c>
      <c r="B43" s="53" t="s">
        <v>66</v>
      </c>
      <c r="C43" s="72" t="s">
        <v>700</v>
      </c>
      <c r="D43" s="53" t="s">
        <v>107</v>
      </c>
      <c r="E43" s="58">
        <v>18306090418</v>
      </c>
      <c r="F43" s="55" t="s">
        <v>108</v>
      </c>
      <c r="G43" s="53">
        <v>52</v>
      </c>
      <c r="H43" s="53">
        <v>54</v>
      </c>
      <c r="I43" s="53">
        <v>95</v>
      </c>
      <c r="J43" s="53">
        <v>87211907158</v>
      </c>
      <c r="K43" s="65" t="s">
        <v>153</v>
      </c>
      <c r="L43" s="65" t="s">
        <v>130</v>
      </c>
      <c r="M43" s="60">
        <v>9401450771</v>
      </c>
      <c r="N43" s="65" t="s">
        <v>154</v>
      </c>
      <c r="O43" s="61">
        <v>8876467784</v>
      </c>
      <c r="P43" s="85" t="s">
        <v>659</v>
      </c>
      <c r="Q43" s="51" t="s">
        <v>418</v>
      </c>
      <c r="R43" s="51">
        <v>60</v>
      </c>
      <c r="S43" s="51" t="s">
        <v>90</v>
      </c>
      <c r="T43" s="100"/>
    </row>
    <row r="44" spans="1:20">
      <c r="A44" s="99">
        <v>40</v>
      </c>
      <c r="B44" s="53" t="s">
        <v>66</v>
      </c>
      <c r="C44" s="72" t="s">
        <v>701</v>
      </c>
      <c r="D44" s="53" t="s">
        <v>107</v>
      </c>
      <c r="E44" s="97">
        <v>18306150111</v>
      </c>
      <c r="F44" s="55" t="s">
        <v>108</v>
      </c>
      <c r="G44" s="53">
        <v>35</v>
      </c>
      <c r="H44" s="53">
        <v>25</v>
      </c>
      <c r="I44" s="53">
        <v>60</v>
      </c>
      <c r="J44" s="53">
        <v>9864834102</v>
      </c>
      <c r="K44" s="57" t="s">
        <v>75</v>
      </c>
      <c r="L44" s="72"/>
      <c r="M44" s="111">
        <v>8486603265</v>
      </c>
      <c r="N44" s="53"/>
      <c r="O44" s="53"/>
      <c r="P44" s="85" t="s">
        <v>680</v>
      </c>
      <c r="Q44" s="53" t="s">
        <v>419</v>
      </c>
      <c r="R44" s="53"/>
      <c r="S44" s="53"/>
      <c r="T44" s="100"/>
    </row>
    <row r="45" spans="1:20">
      <c r="A45" s="99">
        <v>41</v>
      </c>
      <c r="B45" s="53" t="s">
        <v>66</v>
      </c>
      <c r="C45" s="72" t="s">
        <v>702</v>
      </c>
      <c r="D45" s="53" t="s">
        <v>107</v>
      </c>
      <c r="E45" s="97">
        <v>18306150127</v>
      </c>
      <c r="F45" s="55" t="s">
        <v>108</v>
      </c>
      <c r="G45" s="53">
        <v>32</v>
      </c>
      <c r="H45" s="53">
        <v>22</v>
      </c>
      <c r="I45" s="53">
        <v>54</v>
      </c>
      <c r="J45" s="53">
        <v>9613765564</v>
      </c>
      <c r="K45" s="58" t="s">
        <v>75</v>
      </c>
      <c r="L45" s="72"/>
      <c r="M45" s="111">
        <v>9613765564</v>
      </c>
      <c r="N45" s="53"/>
      <c r="O45" s="53"/>
      <c r="P45" s="85" t="s">
        <v>669</v>
      </c>
      <c r="Q45" s="53" t="s">
        <v>420</v>
      </c>
      <c r="R45" s="51">
        <v>60</v>
      </c>
      <c r="S45" s="51" t="s">
        <v>74</v>
      </c>
      <c r="T45" s="100"/>
    </row>
    <row r="46" spans="1:20">
      <c r="A46" s="99">
        <v>42</v>
      </c>
      <c r="B46" s="53" t="s">
        <v>66</v>
      </c>
      <c r="C46" s="72" t="s">
        <v>122</v>
      </c>
      <c r="D46" s="53" t="s">
        <v>107</v>
      </c>
      <c r="E46" s="97">
        <v>18306150134</v>
      </c>
      <c r="F46" s="55" t="s">
        <v>108</v>
      </c>
      <c r="G46" s="53">
        <v>12</v>
      </c>
      <c r="H46" s="53">
        <v>20</v>
      </c>
      <c r="I46" s="53">
        <v>32</v>
      </c>
      <c r="J46" s="53">
        <v>9706723813</v>
      </c>
      <c r="K46" s="58" t="s">
        <v>75</v>
      </c>
      <c r="L46" s="53"/>
      <c r="M46" s="111">
        <v>9101091575</v>
      </c>
      <c r="N46" s="51" t="s">
        <v>123</v>
      </c>
      <c r="O46" s="58">
        <v>9706723813</v>
      </c>
      <c r="P46" s="85" t="s">
        <v>669</v>
      </c>
      <c r="Q46" s="126" t="s">
        <v>420</v>
      </c>
      <c r="R46" s="53"/>
      <c r="S46" s="53"/>
      <c r="T46" s="100"/>
    </row>
    <row r="47" spans="1:20" ht="33" thickBot="1">
      <c r="A47" s="99">
        <v>43</v>
      </c>
      <c r="B47" s="53" t="s">
        <v>66</v>
      </c>
      <c r="C47" s="72" t="s">
        <v>405</v>
      </c>
      <c r="D47" s="53" t="s">
        <v>107</v>
      </c>
      <c r="E47" s="97">
        <v>18306150110</v>
      </c>
      <c r="F47" s="55" t="s">
        <v>108</v>
      </c>
      <c r="G47" s="53">
        <v>15</v>
      </c>
      <c r="H47" s="53">
        <v>15</v>
      </c>
      <c r="I47" s="53">
        <v>30</v>
      </c>
      <c r="J47" s="53">
        <v>9859359151</v>
      </c>
      <c r="K47" s="58" t="s">
        <v>75</v>
      </c>
      <c r="L47" s="53"/>
      <c r="M47" s="127" t="s">
        <v>703</v>
      </c>
      <c r="N47" s="53"/>
      <c r="O47" s="53"/>
      <c r="P47" s="85" t="s">
        <v>669</v>
      </c>
      <c r="Q47" s="53"/>
      <c r="R47" s="111"/>
      <c r="S47" s="111"/>
      <c r="T47" s="100"/>
    </row>
    <row r="48" spans="1:20" ht="63.75" thickBot="1">
      <c r="A48" s="99">
        <v>44</v>
      </c>
      <c r="B48" s="53" t="s">
        <v>67</v>
      </c>
      <c r="C48" s="125" t="s">
        <v>1071</v>
      </c>
      <c r="D48" s="53" t="s">
        <v>27</v>
      </c>
      <c r="E48" s="105">
        <v>18110101103</v>
      </c>
      <c r="F48" s="105" t="s">
        <v>642</v>
      </c>
      <c r="G48" s="56">
        <v>129</v>
      </c>
      <c r="H48" s="56">
        <v>133</v>
      </c>
      <c r="I48" s="56">
        <v>262</v>
      </c>
      <c r="J48" s="109">
        <v>8752827181</v>
      </c>
      <c r="K48" s="57"/>
      <c r="L48" s="51"/>
      <c r="M48" s="51"/>
      <c r="N48" s="51"/>
      <c r="O48" s="51"/>
      <c r="P48" s="106" t="s">
        <v>1072</v>
      </c>
      <c r="Q48" s="51" t="s">
        <v>1073</v>
      </c>
      <c r="R48" s="51"/>
      <c r="S48" s="51"/>
      <c r="T48" s="100"/>
    </row>
    <row r="49" spans="1:20">
      <c r="A49" s="99">
        <v>45</v>
      </c>
      <c r="B49" s="53" t="s">
        <v>67</v>
      </c>
      <c r="C49" s="71" t="s">
        <v>1074</v>
      </c>
      <c r="D49" s="53" t="s">
        <v>27</v>
      </c>
      <c r="E49" s="56" t="s">
        <v>1075</v>
      </c>
      <c r="F49" s="55" t="s">
        <v>103</v>
      </c>
      <c r="G49" s="56">
        <v>58</v>
      </c>
      <c r="H49" s="56">
        <v>126</v>
      </c>
      <c r="I49" s="56">
        <v>184</v>
      </c>
      <c r="J49" s="109">
        <v>9854650603</v>
      </c>
      <c r="K49" s="78" t="s">
        <v>278</v>
      </c>
      <c r="L49" s="65" t="s">
        <v>279</v>
      </c>
      <c r="M49" s="91">
        <v>9707934298</v>
      </c>
      <c r="N49" s="56" t="s">
        <v>1076</v>
      </c>
      <c r="O49" s="61">
        <v>9613501937</v>
      </c>
      <c r="P49" s="107">
        <v>43261</v>
      </c>
      <c r="Q49" s="51" t="s">
        <v>422</v>
      </c>
      <c r="R49" s="51">
        <v>44</v>
      </c>
      <c r="S49" s="57" t="s">
        <v>74</v>
      </c>
      <c r="T49" s="100"/>
    </row>
    <row r="50" spans="1:20" ht="17.25" thickBot="1">
      <c r="A50" s="99">
        <v>46</v>
      </c>
      <c r="B50" s="53" t="s">
        <v>67</v>
      </c>
      <c r="C50" s="52" t="s">
        <v>1077</v>
      </c>
      <c r="D50" s="53" t="s">
        <v>27</v>
      </c>
      <c r="E50" s="54" t="s">
        <v>1078</v>
      </c>
      <c r="F50" s="55" t="s">
        <v>72</v>
      </c>
      <c r="G50" s="56">
        <v>6</v>
      </c>
      <c r="H50" s="56">
        <v>6</v>
      </c>
      <c r="I50" s="56">
        <v>12</v>
      </c>
      <c r="J50" s="61">
        <v>9508417351</v>
      </c>
      <c r="K50" s="64" t="s">
        <v>273</v>
      </c>
      <c r="L50" s="64" t="s">
        <v>274</v>
      </c>
      <c r="M50" s="60">
        <v>9401450788</v>
      </c>
      <c r="N50" s="64" t="s">
        <v>744</v>
      </c>
      <c r="O50" s="61">
        <v>9859813397</v>
      </c>
      <c r="P50" s="107" t="s">
        <v>659</v>
      </c>
      <c r="Q50" s="51" t="s">
        <v>418</v>
      </c>
      <c r="R50" s="51">
        <v>60</v>
      </c>
      <c r="S50" s="51" t="s">
        <v>74</v>
      </c>
      <c r="T50" s="100"/>
    </row>
    <row r="51" spans="1:20" ht="32.25" thickBot="1">
      <c r="A51" s="4">
        <v>47</v>
      </c>
      <c r="B51" s="53" t="s">
        <v>67</v>
      </c>
      <c r="C51" s="52" t="s">
        <v>1079</v>
      </c>
      <c r="D51" s="53" t="s">
        <v>27</v>
      </c>
      <c r="E51" s="54" t="s">
        <v>1080</v>
      </c>
      <c r="F51" s="55" t="s">
        <v>72</v>
      </c>
      <c r="G51" s="56">
        <v>6</v>
      </c>
      <c r="H51" s="56">
        <v>5</v>
      </c>
      <c r="I51" s="56">
        <v>11</v>
      </c>
      <c r="J51" s="110">
        <v>9401604549</v>
      </c>
      <c r="K51" s="64" t="s">
        <v>1081</v>
      </c>
      <c r="L51" s="64" t="s">
        <v>1056</v>
      </c>
      <c r="M51" s="69">
        <v>8486183088</v>
      </c>
      <c r="N51" s="64" t="s">
        <v>588</v>
      </c>
      <c r="O51" s="61">
        <v>8402941992</v>
      </c>
      <c r="P51" s="107">
        <v>43230</v>
      </c>
      <c r="Q51" s="51" t="s">
        <v>420</v>
      </c>
      <c r="R51" s="51">
        <v>60</v>
      </c>
      <c r="S51" s="51" t="s">
        <v>74</v>
      </c>
      <c r="T51" s="100"/>
    </row>
    <row r="52" spans="1:20" ht="32.25" thickBot="1">
      <c r="A52" s="4">
        <v>48</v>
      </c>
      <c r="B52" s="51" t="s">
        <v>67</v>
      </c>
      <c r="C52" s="52" t="s">
        <v>504</v>
      </c>
      <c r="D52" s="53" t="s">
        <v>27</v>
      </c>
      <c r="E52" s="54" t="s">
        <v>505</v>
      </c>
      <c r="F52" s="55" t="s">
        <v>84</v>
      </c>
      <c r="G52" s="56">
        <v>40</v>
      </c>
      <c r="H52" s="56">
        <v>27</v>
      </c>
      <c r="I52" s="56">
        <v>67</v>
      </c>
      <c r="J52" s="109">
        <v>9859161706</v>
      </c>
      <c r="K52" s="58" t="s">
        <v>247</v>
      </c>
      <c r="L52" s="96" t="s">
        <v>506</v>
      </c>
      <c r="M52" s="68">
        <v>9854568907</v>
      </c>
      <c r="N52" s="65" t="s">
        <v>246</v>
      </c>
      <c r="O52" s="61">
        <v>9577070599</v>
      </c>
      <c r="P52" s="107" t="s">
        <v>1082</v>
      </c>
      <c r="Q52" s="51" t="s">
        <v>1083</v>
      </c>
      <c r="R52" s="51">
        <v>40</v>
      </c>
      <c r="S52" s="57" t="s">
        <v>74</v>
      </c>
      <c r="T52" s="100"/>
    </row>
    <row r="53" spans="1:20" ht="17.25" thickBot="1">
      <c r="A53" s="4">
        <v>49</v>
      </c>
      <c r="B53" s="51" t="s">
        <v>67</v>
      </c>
      <c r="C53" s="52" t="s">
        <v>1084</v>
      </c>
      <c r="D53" s="53" t="s">
        <v>27</v>
      </c>
      <c r="E53" s="54" t="s">
        <v>1085</v>
      </c>
      <c r="F53" s="55" t="s">
        <v>72</v>
      </c>
      <c r="G53" s="56">
        <v>90</v>
      </c>
      <c r="H53" s="56">
        <v>74</v>
      </c>
      <c r="I53" s="56">
        <v>164</v>
      </c>
      <c r="J53" s="109">
        <v>9577457624</v>
      </c>
      <c r="K53" s="58" t="s">
        <v>481</v>
      </c>
      <c r="L53" s="96" t="s">
        <v>506</v>
      </c>
      <c r="M53" s="68">
        <v>9854568907</v>
      </c>
      <c r="N53" s="65" t="s">
        <v>246</v>
      </c>
      <c r="O53" s="61">
        <v>9577070599</v>
      </c>
      <c r="P53" s="107" t="s">
        <v>652</v>
      </c>
      <c r="Q53" s="51" t="s">
        <v>422</v>
      </c>
      <c r="R53" s="51"/>
      <c r="S53" s="51"/>
      <c r="T53" s="100"/>
    </row>
    <row r="54" spans="1:20" ht="17.25" thickBot="1">
      <c r="A54" s="4">
        <v>50</v>
      </c>
      <c r="B54" s="53" t="s">
        <v>67</v>
      </c>
      <c r="C54" s="71" t="s">
        <v>1086</v>
      </c>
      <c r="D54" s="53" t="s">
        <v>27</v>
      </c>
      <c r="E54" s="56" t="s">
        <v>1087</v>
      </c>
      <c r="F54" s="55" t="s">
        <v>103</v>
      </c>
      <c r="G54" s="56">
        <v>17</v>
      </c>
      <c r="H54" s="56">
        <v>23</v>
      </c>
      <c r="I54" s="56">
        <v>40</v>
      </c>
      <c r="J54" s="109">
        <v>9401141874</v>
      </c>
      <c r="K54" s="78" t="s">
        <v>488</v>
      </c>
      <c r="L54" s="65" t="s">
        <v>489</v>
      </c>
      <c r="M54" s="60">
        <v>9401450795</v>
      </c>
      <c r="N54" s="65" t="s">
        <v>1088</v>
      </c>
      <c r="O54" s="61">
        <v>9859784342</v>
      </c>
      <c r="P54" s="107">
        <v>43169</v>
      </c>
      <c r="Q54" s="51" t="s">
        <v>421</v>
      </c>
      <c r="R54" s="51">
        <v>60</v>
      </c>
      <c r="S54" s="57" t="s">
        <v>74</v>
      </c>
      <c r="T54" s="100"/>
    </row>
    <row r="55" spans="1:20" ht="17.25" thickBot="1">
      <c r="A55" s="4">
        <v>51</v>
      </c>
      <c r="B55" s="53" t="s">
        <v>67</v>
      </c>
      <c r="C55" s="71" t="s">
        <v>1089</v>
      </c>
      <c r="D55" s="53" t="s">
        <v>27</v>
      </c>
      <c r="E55" s="56" t="s">
        <v>1090</v>
      </c>
      <c r="F55" s="55" t="s">
        <v>103</v>
      </c>
      <c r="G55" s="56">
        <v>51</v>
      </c>
      <c r="H55" s="56">
        <v>43</v>
      </c>
      <c r="I55" s="56">
        <v>94</v>
      </c>
      <c r="J55" s="109">
        <v>9435380796</v>
      </c>
      <c r="K55" s="58" t="s">
        <v>77</v>
      </c>
      <c r="L55" s="59" t="s">
        <v>478</v>
      </c>
      <c r="M55" s="60">
        <v>9854236345</v>
      </c>
      <c r="N55" s="70" t="s">
        <v>314</v>
      </c>
      <c r="O55" s="61">
        <v>99578660281</v>
      </c>
      <c r="P55" s="107">
        <v>43200</v>
      </c>
      <c r="Q55" s="51" t="s">
        <v>417</v>
      </c>
      <c r="R55" s="51"/>
      <c r="S55" s="51"/>
      <c r="T55" s="100"/>
    </row>
    <row r="56" spans="1:20" ht="48" thickBot="1">
      <c r="A56" s="4">
        <v>52</v>
      </c>
      <c r="B56" s="53" t="s">
        <v>67</v>
      </c>
      <c r="C56" s="70" t="s">
        <v>1091</v>
      </c>
      <c r="D56" s="53" t="s">
        <v>27</v>
      </c>
      <c r="E56" s="65" t="s">
        <v>1092</v>
      </c>
      <c r="F56" s="55" t="s">
        <v>102</v>
      </c>
      <c r="G56" s="56">
        <v>0</v>
      </c>
      <c r="H56" s="56">
        <v>311</v>
      </c>
      <c r="I56" s="56">
        <v>311</v>
      </c>
      <c r="J56" s="110">
        <v>9854246883</v>
      </c>
      <c r="K56" s="64" t="s">
        <v>1081</v>
      </c>
      <c r="L56" s="64" t="s">
        <v>1056</v>
      </c>
      <c r="M56" s="60">
        <v>8486183088</v>
      </c>
      <c r="N56" s="64" t="s">
        <v>629</v>
      </c>
      <c r="O56" s="61">
        <v>8402942163</v>
      </c>
      <c r="P56" s="107" t="s">
        <v>1093</v>
      </c>
      <c r="Q56" s="51" t="s">
        <v>911</v>
      </c>
      <c r="R56" s="51">
        <v>60</v>
      </c>
      <c r="S56" s="51" t="s">
        <v>74</v>
      </c>
      <c r="T56" s="100"/>
    </row>
    <row r="57" spans="1:20" ht="17.25" thickBot="1">
      <c r="A57" s="4">
        <v>53</v>
      </c>
      <c r="B57" s="53" t="s">
        <v>67</v>
      </c>
      <c r="C57" s="71" t="s">
        <v>1094</v>
      </c>
      <c r="D57" s="53" t="s">
        <v>27</v>
      </c>
      <c r="E57" s="56" t="s">
        <v>1095</v>
      </c>
      <c r="F57" s="55" t="s">
        <v>103</v>
      </c>
      <c r="G57" s="56">
        <v>1</v>
      </c>
      <c r="H57" s="56">
        <v>106</v>
      </c>
      <c r="I57" s="56">
        <v>107</v>
      </c>
      <c r="J57" s="109">
        <v>8876389910</v>
      </c>
      <c r="K57" s="58" t="s">
        <v>543</v>
      </c>
      <c r="L57" s="69" t="s">
        <v>1057</v>
      </c>
      <c r="M57" s="60">
        <v>7002036473</v>
      </c>
      <c r="N57" s="64" t="s">
        <v>1058</v>
      </c>
      <c r="O57" s="61">
        <v>8402942171</v>
      </c>
      <c r="P57" s="107">
        <v>43110</v>
      </c>
      <c r="Q57" s="53" t="s">
        <v>418</v>
      </c>
      <c r="R57" s="51">
        <v>8</v>
      </c>
      <c r="S57" s="51" t="s">
        <v>90</v>
      </c>
      <c r="T57" s="100"/>
    </row>
    <row r="58" spans="1:20" ht="17.25" thickBot="1">
      <c r="A58" s="4">
        <v>54</v>
      </c>
      <c r="B58" s="53" t="s">
        <v>67</v>
      </c>
      <c r="C58" s="52" t="s">
        <v>1096</v>
      </c>
      <c r="D58" s="53" t="s">
        <v>27</v>
      </c>
      <c r="E58" s="54" t="s">
        <v>1097</v>
      </c>
      <c r="F58" s="55" t="s">
        <v>72</v>
      </c>
      <c r="G58" s="56">
        <v>3</v>
      </c>
      <c r="H58" s="56">
        <v>5</v>
      </c>
      <c r="I58" s="56">
        <v>8</v>
      </c>
      <c r="J58" s="109">
        <v>9613115196</v>
      </c>
      <c r="K58" s="64" t="s">
        <v>543</v>
      </c>
      <c r="L58" s="64" t="s">
        <v>544</v>
      </c>
      <c r="M58" s="60">
        <v>9401450780</v>
      </c>
      <c r="N58" s="64" t="s">
        <v>584</v>
      </c>
      <c r="O58" s="61">
        <v>8399976481</v>
      </c>
      <c r="P58" s="85" t="s">
        <v>662</v>
      </c>
      <c r="Q58" s="51" t="s">
        <v>419</v>
      </c>
      <c r="R58" s="51">
        <v>90</v>
      </c>
      <c r="S58" s="51" t="s">
        <v>90</v>
      </c>
      <c r="T58" s="100"/>
    </row>
    <row r="59" spans="1:20">
      <c r="A59" s="4">
        <v>55</v>
      </c>
      <c r="B59" s="53" t="s">
        <v>67</v>
      </c>
      <c r="C59" s="52" t="s">
        <v>1098</v>
      </c>
      <c r="D59" s="53" t="s">
        <v>27</v>
      </c>
      <c r="E59" s="54" t="s">
        <v>448</v>
      </c>
      <c r="F59" s="55" t="s">
        <v>72</v>
      </c>
      <c r="G59" s="56">
        <v>7</v>
      </c>
      <c r="H59" s="56">
        <v>12</v>
      </c>
      <c r="I59" s="56">
        <v>19</v>
      </c>
      <c r="J59" s="109">
        <v>9854528790</v>
      </c>
      <c r="K59" s="64" t="s">
        <v>273</v>
      </c>
      <c r="L59" s="64" t="s">
        <v>275</v>
      </c>
      <c r="M59" s="60">
        <v>9678969122</v>
      </c>
      <c r="N59" s="64" t="s">
        <v>186</v>
      </c>
      <c r="O59" s="61">
        <v>8474066318</v>
      </c>
      <c r="P59" s="85" t="s">
        <v>659</v>
      </c>
      <c r="Q59" s="51" t="s">
        <v>418</v>
      </c>
      <c r="R59" s="51">
        <v>47</v>
      </c>
      <c r="S59" s="57" t="s">
        <v>74</v>
      </c>
      <c r="T59" s="100"/>
    </row>
    <row r="60" spans="1:20">
      <c r="A60" s="4">
        <v>56</v>
      </c>
      <c r="B60" s="53" t="s">
        <v>67</v>
      </c>
      <c r="C60" s="72" t="s">
        <v>1099</v>
      </c>
      <c r="D60" s="53" t="s">
        <v>107</v>
      </c>
      <c r="E60" s="58">
        <v>18306040418</v>
      </c>
      <c r="F60" s="55" t="s">
        <v>108</v>
      </c>
      <c r="G60" s="53">
        <v>17</v>
      </c>
      <c r="H60" s="53">
        <v>15</v>
      </c>
      <c r="I60" s="53">
        <v>32</v>
      </c>
      <c r="J60" s="128">
        <v>9613965251</v>
      </c>
      <c r="K60" s="64" t="s">
        <v>258</v>
      </c>
      <c r="L60" s="59" t="s">
        <v>259</v>
      </c>
      <c r="M60" s="60">
        <v>9401450805</v>
      </c>
      <c r="N60" s="64" t="s">
        <v>270</v>
      </c>
      <c r="O60" s="73">
        <v>9577674793</v>
      </c>
      <c r="P60" s="107" t="s">
        <v>662</v>
      </c>
      <c r="Q60" s="62" t="s">
        <v>419</v>
      </c>
      <c r="R60" s="51">
        <v>60</v>
      </c>
      <c r="S60" s="51" t="s">
        <v>74</v>
      </c>
      <c r="T60" s="100"/>
    </row>
    <row r="61" spans="1:20">
      <c r="A61" s="4">
        <v>57</v>
      </c>
      <c r="B61" s="53" t="s">
        <v>67</v>
      </c>
      <c r="C61" s="72" t="s">
        <v>1100</v>
      </c>
      <c r="D61" s="53" t="s">
        <v>107</v>
      </c>
      <c r="E61" s="58">
        <v>18306040304</v>
      </c>
      <c r="F61" s="55" t="s">
        <v>108</v>
      </c>
      <c r="G61" s="53">
        <v>14</v>
      </c>
      <c r="H61" s="53">
        <v>20</v>
      </c>
      <c r="I61" s="53">
        <v>51</v>
      </c>
      <c r="J61" s="128">
        <v>8473983839</v>
      </c>
      <c r="K61" s="86" t="s">
        <v>253</v>
      </c>
      <c r="L61" s="53" t="s">
        <v>268</v>
      </c>
      <c r="M61" s="53">
        <v>9401450794</v>
      </c>
      <c r="N61" s="53" t="s">
        <v>475</v>
      </c>
      <c r="O61" s="53">
        <v>8399078780</v>
      </c>
      <c r="P61" s="107" t="s">
        <v>662</v>
      </c>
      <c r="Q61" s="51" t="s">
        <v>419</v>
      </c>
      <c r="R61" s="53">
        <v>65</v>
      </c>
      <c r="S61" s="53" t="s">
        <v>74</v>
      </c>
      <c r="T61" s="100"/>
    </row>
    <row r="62" spans="1:20">
      <c r="A62" s="4">
        <v>58</v>
      </c>
      <c r="B62" s="53" t="s">
        <v>67</v>
      </c>
      <c r="C62" s="72" t="s">
        <v>585</v>
      </c>
      <c r="D62" s="53" t="s">
        <v>107</v>
      </c>
      <c r="E62" s="58">
        <v>18306090919</v>
      </c>
      <c r="F62" s="55" t="s">
        <v>108</v>
      </c>
      <c r="G62" s="53">
        <v>51</v>
      </c>
      <c r="H62" s="53">
        <v>39</v>
      </c>
      <c r="I62" s="53">
        <v>92</v>
      </c>
      <c r="J62" s="53">
        <v>9954390193</v>
      </c>
      <c r="K62" s="64" t="s">
        <v>543</v>
      </c>
      <c r="L62" s="51" t="s">
        <v>1101</v>
      </c>
      <c r="M62" s="51">
        <v>9957431667</v>
      </c>
      <c r="N62" s="64" t="s">
        <v>584</v>
      </c>
      <c r="O62" s="61">
        <v>8402059229</v>
      </c>
      <c r="P62" s="85">
        <v>43230</v>
      </c>
      <c r="Q62" s="51" t="s">
        <v>420</v>
      </c>
      <c r="R62" s="51">
        <v>25</v>
      </c>
      <c r="S62" s="57" t="s">
        <v>74</v>
      </c>
      <c r="T62" s="100"/>
    </row>
    <row r="63" spans="1:20" ht="31.5">
      <c r="A63" s="4">
        <v>59</v>
      </c>
      <c r="B63" s="53" t="s">
        <v>67</v>
      </c>
      <c r="C63" s="72" t="s">
        <v>586</v>
      </c>
      <c r="D63" s="53" t="s">
        <v>107</v>
      </c>
      <c r="E63" s="58">
        <v>18306090917</v>
      </c>
      <c r="F63" s="55" t="s">
        <v>108</v>
      </c>
      <c r="G63" s="53">
        <v>28</v>
      </c>
      <c r="H63" s="53">
        <v>36</v>
      </c>
      <c r="I63" s="53">
        <v>43</v>
      </c>
      <c r="J63" s="53">
        <v>9859646185</v>
      </c>
      <c r="K63" s="57" t="s">
        <v>587</v>
      </c>
      <c r="L63" s="51" t="s">
        <v>1056</v>
      </c>
      <c r="M63" s="51">
        <v>8486183088</v>
      </c>
      <c r="N63" s="64" t="s">
        <v>588</v>
      </c>
      <c r="O63" s="61">
        <v>8399976481</v>
      </c>
      <c r="P63" s="85">
        <v>43230</v>
      </c>
      <c r="Q63" s="51" t="s">
        <v>420</v>
      </c>
      <c r="R63" s="51">
        <v>20</v>
      </c>
      <c r="S63" s="57" t="s">
        <v>74</v>
      </c>
      <c r="T63" s="100"/>
    </row>
    <row r="64" spans="1:20" ht="31.5">
      <c r="A64" s="4">
        <v>60</v>
      </c>
      <c r="B64" s="53" t="s">
        <v>67</v>
      </c>
      <c r="C64" s="72" t="s">
        <v>589</v>
      </c>
      <c r="D64" s="53" t="s">
        <v>107</v>
      </c>
      <c r="E64" s="58">
        <v>18306090918</v>
      </c>
      <c r="F64" s="55" t="s">
        <v>108</v>
      </c>
      <c r="G64" s="53">
        <v>7</v>
      </c>
      <c r="H64" s="53">
        <v>10</v>
      </c>
      <c r="I64" s="53">
        <v>42</v>
      </c>
      <c r="J64" s="53">
        <v>9854681284</v>
      </c>
      <c r="K64" s="57" t="s">
        <v>587</v>
      </c>
      <c r="L64" s="51" t="s">
        <v>1056</v>
      </c>
      <c r="M64" s="51">
        <v>8486183088</v>
      </c>
      <c r="N64" s="64" t="s">
        <v>588</v>
      </c>
      <c r="O64" s="61">
        <v>8399976481</v>
      </c>
      <c r="P64" s="85">
        <v>43230</v>
      </c>
      <c r="Q64" s="51" t="s">
        <v>420</v>
      </c>
      <c r="R64" s="51">
        <v>8</v>
      </c>
      <c r="S64" s="57" t="s">
        <v>74</v>
      </c>
      <c r="T64" s="100"/>
    </row>
    <row r="65" spans="1:20">
      <c r="A65" s="4">
        <v>61</v>
      </c>
      <c r="B65" s="53" t="s">
        <v>67</v>
      </c>
      <c r="C65" s="72" t="s">
        <v>1102</v>
      </c>
      <c r="D65" s="53" t="s">
        <v>107</v>
      </c>
      <c r="E65" s="58">
        <v>18306091124</v>
      </c>
      <c r="F65" s="55" t="s">
        <v>108</v>
      </c>
      <c r="G65" s="53">
        <v>29</v>
      </c>
      <c r="H65" s="53">
        <v>36</v>
      </c>
      <c r="I65" s="53">
        <v>30</v>
      </c>
      <c r="J65" s="53">
        <v>8876492058</v>
      </c>
      <c r="K65" s="86" t="s">
        <v>253</v>
      </c>
      <c r="L65" s="86" t="s">
        <v>254</v>
      </c>
      <c r="M65" s="51"/>
      <c r="N65" s="65" t="s">
        <v>1103</v>
      </c>
      <c r="O65" s="51"/>
      <c r="P65" s="85" t="s">
        <v>655</v>
      </c>
      <c r="Q65" s="51" t="s">
        <v>418</v>
      </c>
      <c r="R65" s="51">
        <v>60</v>
      </c>
      <c r="S65" s="53"/>
      <c r="T65" s="100"/>
    </row>
    <row r="66" spans="1:20">
      <c r="A66" s="4">
        <v>62</v>
      </c>
      <c r="B66" s="53" t="s">
        <v>67</v>
      </c>
      <c r="C66" s="72" t="s">
        <v>530</v>
      </c>
      <c r="D66" s="53" t="s">
        <v>107</v>
      </c>
      <c r="E66" s="58">
        <v>18306091125</v>
      </c>
      <c r="F66" s="55" t="s">
        <v>108</v>
      </c>
      <c r="G66" s="53">
        <v>41</v>
      </c>
      <c r="H66" s="53">
        <v>38</v>
      </c>
      <c r="I66" s="53">
        <v>20</v>
      </c>
      <c r="J66" s="53">
        <v>8876064202</v>
      </c>
      <c r="K66" s="86" t="s">
        <v>253</v>
      </c>
      <c r="L66" s="86" t="s">
        <v>268</v>
      </c>
      <c r="M66" s="60">
        <v>9401450794</v>
      </c>
      <c r="N66" s="65" t="s">
        <v>531</v>
      </c>
      <c r="O66" s="61">
        <v>9613832171</v>
      </c>
      <c r="P66" s="85" t="s">
        <v>649</v>
      </c>
      <c r="Q66" s="51" t="s">
        <v>422</v>
      </c>
      <c r="R66" s="51">
        <v>60</v>
      </c>
      <c r="S66" s="53"/>
      <c r="T66" s="100"/>
    </row>
    <row r="67" spans="1:20">
      <c r="A67" s="4">
        <v>63</v>
      </c>
      <c r="B67" s="53" t="s">
        <v>67</v>
      </c>
      <c r="C67" s="72" t="s">
        <v>532</v>
      </c>
      <c r="D67" s="53" t="s">
        <v>107</v>
      </c>
      <c r="E67" s="58">
        <v>18306091126</v>
      </c>
      <c r="F67" s="55" t="s">
        <v>108</v>
      </c>
      <c r="G67" s="53">
        <v>32</v>
      </c>
      <c r="H67" s="53">
        <v>31</v>
      </c>
      <c r="I67" s="53">
        <v>20</v>
      </c>
      <c r="J67" s="53">
        <v>9854274721</v>
      </c>
      <c r="K67" s="86" t="s">
        <v>253</v>
      </c>
      <c r="L67" s="86" t="s">
        <v>268</v>
      </c>
      <c r="M67" s="60">
        <v>9401450794</v>
      </c>
      <c r="N67" s="65" t="s">
        <v>531</v>
      </c>
      <c r="O67" s="61">
        <v>9613832171</v>
      </c>
      <c r="P67" s="85" t="s">
        <v>649</v>
      </c>
      <c r="Q67" s="51" t="s">
        <v>422</v>
      </c>
      <c r="R67" s="51">
        <v>70</v>
      </c>
      <c r="S67" s="51" t="s">
        <v>74</v>
      </c>
      <c r="T67" s="100"/>
    </row>
    <row r="68" spans="1:20">
      <c r="A68" s="4">
        <v>64</v>
      </c>
      <c r="B68" s="53" t="s">
        <v>67</v>
      </c>
      <c r="C68" s="72" t="s">
        <v>594</v>
      </c>
      <c r="D68" s="53" t="s">
        <v>107</v>
      </c>
      <c r="E68" s="58">
        <v>18306091113</v>
      </c>
      <c r="F68" s="55" t="s">
        <v>108</v>
      </c>
      <c r="G68" s="53">
        <v>21</v>
      </c>
      <c r="H68" s="53">
        <v>25</v>
      </c>
      <c r="I68" s="53">
        <v>25</v>
      </c>
      <c r="J68" s="58">
        <v>9706712456</v>
      </c>
      <c r="K68" s="86" t="s">
        <v>518</v>
      </c>
      <c r="L68" s="86" t="s">
        <v>519</v>
      </c>
      <c r="M68" s="60">
        <v>9401450790</v>
      </c>
      <c r="N68" s="65" t="s">
        <v>535</v>
      </c>
      <c r="O68" s="61">
        <v>9859757310</v>
      </c>
      <c r="P68" s="85" t="s">
        <v>649</v>
      </c>
      <c r="Q68" s="51" t="s">
        <v>422</v>
      </c>
      <c r="R68" s="51">
        <v>70</v>
      </c>
      <c r="S68" s="53"/>
      <c r="T68" s="100"/>
    </row>
    <row r="69" spans="1:20">
      <c r="A69" s="4">
        <v>65</v>
      </c>
      <c r="B69" s="53" t="s">
        <v>67</v>
      </c>
      <c r="C69" s="72" t="s">
        <v>1104</v>
      </c>
      <c r="D69" s="53" t="s">
        <v>107</v>
      </c>
      <c r="E69" s="58">
        <v>18306091112</v>
      </c>
      <c r="F69" s="55" t="s">
        <v>108</v>
      </c>
      <c r="G69" s="53">
        <v>25</v>
      </c>
      <c r="H69" s="53">
        <v>17</v>
      </c>
      <c r="I69" s="53">
        <v>25</v>
      </c>
      <c r="J69" s="53">
        <v>9613062521</v>
      </c>
      <c r="K69" s="64" t="s">
        <v>477</v>
      </c>
      <c r="L69" s="64" t="s">
        <v>478</v>
      </c>
      <c r="M69" s="60">
        <v>9854236345</v>
      </c>
      <c r="N69" s="65" t="s">
        <v>314</v>
      </c>
      <c r="O69" s="61">
        <v>99578660281</v>
      </c>
      <c r="P69" s="85" t="s">
        <v>649</v>
      </c>
      <c r="Q69" s="51" t="s">
        <v>422</v>
      </c>
      <c r="R69" s="51">
        <v>70</v>
      </c>
      <c r="S69" s="53"/>
      <c r="T69" s="100"/>
    </row>
    <row r="70" spans="1:20">
      <c r="A70" s="4">
        <v>66</v>
      </c>
      <c r="B70" s="53" t="s">
        <v>67</v>
      </c>
      <c r="C70" s="72" t="s">
        <v>596</v>
      </c>
      <c r="D70" s="53" t="s">
        <v>107</v>
      </c>
      <c r="E70" s="58">
        <v>18306091106</v>
      </c>
      <c r="F70" s="55" t="s">
        <v>108</v>
      </c>
      <c r="G70" s="53">
        <v>39</v>
      </c>
      <c r="H70" s="53">
        <v>39</v>
      </c>
      <c r="I70" s="53">
        <v>36</v>
      </c>
      <c r="J70" s="53">
        <v>9859264853</v>
      </c>
      <c r="K70" s="64" t="s">
        <v>477</v>
      </c>
      <c r="L70" s="64" t="s">
        <v>478</v>
      </c>
      <c r="M70" s="60">
        <v>9854236345</v>
      </c>
      <c r="N70" s="65" t="s">
        <v>314</v>
      </c>
      <c r="O70" s="61">
        <v>99578660281</v>
      </c>
      <c r="P70" s="85" t="s">
        <v>659</v>
      </c>
      <c r="Q70" s="51" t="s">
        <v>418</v>
      </c>
      <c r="R70" s="51">
        <v>60</v>
      </c>
      <c r="S70" s="53"/>
      <c r="T70" s="100"/>
    </row>
    <row r="71" spans="1:20">
      <c r="A71" s="4">
        <v>67</v>
      </c>
      <c r="B71" s="53" t="s">
        <v>67</v>
      </c>
      <c r="C71" s="72" t="s">
        <v>540</v>
      </c>
      <c r="D71" s="53" t="s">
        <v>107</v>
      </c>
      <c r="E71" s="58">
        <v>18306091104</v>
      </c>
      <c r="F71" s="55" t="s">
        <v>108</v>
      </c>
      <c r="G71" s="53">
        <v>8</v>
      </c>
      <c r="H71" s="53">
        <v>16</v>
      </c>
      <c r="I71" s="53">
        <v>24</v>
      </c>
      <c r="J71" s="53">
        <v>9854533399</v>
      </c>
      <c r="K71" s="65" t="s">
        <v>445</v>
      </c>
      <c r="L71" s="65" t="s">
        <v>446</v>
      </c>
      <c r="M71" s="60">
        <v>9401450792</v>
      </c>
      <c r="N71" s="56" t="s">
        <v>541</v>
      </c>
      <c r="O71" s="61">
        <v>7399430982</v>
      </c>
      <c r="P71" s="85" t="s">
        <v>659</v>
      </c>
      <c r="Q71" s="51" t="s">
        <v>418</v>
      </c>
      <c r="R71" s="51">
        <v>50</v>
      </c>
      <c r="S71" s="53"/>
      <c r="T71" s="100"/>
    </row>
    <row r="72" spans="1:20">
      <c r="A72" s="4">
        <v>68</v>
      </c>
      <c r="B72" s="53" t="s">
        <v>67</v>
      </c>
      <c r="C72" s="72" t="s">
        <v>1105</v>
      </c>
      <c r="D72" s="53" t="s">
        <v>107</v>
      </c>
      <c r="E72" s="58">
        <v>18306091227</v>
      </c>
      <c r="F72" s="55" t="s">
        <v>108</v>
      </c>
      <c r="G72" s="53">
        <v>25</v>
      </c>
      <c r="H72" s="53">
        <v>16</v>
      </c>
      <c r="I72" s="53">
        <v>60</v>
      </c>
      <c r="J72" s="53">
        <v>9435507697</v>
      </c>
      <c r="K72" s="78" t="s">
        <v>488</v>
      </c>
      <c r="L72" s="65" t="s">
        <v>489</v>
      </c>
      <c r="M72" s="60">
        <v>9401450795</v>
      </c>
      <c r="N72" s="65" t="s">
        <v>1088</v>
      </c>
      <c r="O72" s="61">
        <v>9859784342</v>
      </c>
      <c r="P72" s="85">
        <v>43169</v>
      </c>
      <c r="Q72" s="51" t="s">
        <v>421</v>
      </c>
      <c r="R72" s="53"/>
      <c r="S72" s="51" t="s">
        <v>90</v>
      </c>
      <c r="T72" s="100"/>
    </row>
    <row r="73" spans="1:20">
      <c r="A73" s="4">
        <v>69</v>
      </c>
      <c r="B73" s="53" t="s">
        <v>67</v>
      </c>
      <c r="C73" s="72" t="s">
        <v>487</v>
      </c>
      <c r="D73" s="53" t="s">
        <v>107</v>
      </c>
      <c r="E73" s="58">
        <v>18306091212</v>
      </c>
      <c r="F73" s="55" t="s">
        <v>108</v>
      </c>
      <c r="G73" s="53">
        <v>47</v>
      </c>
      <c r="H73" s="53">
        <v>41</v>
      </c>
      <c r="I73" s="53">
        <v>56</v>
      </c>
      <c r="J73" s="53">
        <v>9707196527</v>
      </c>
      <c r="K73" s="78" t="s">
        <v>488</v>
      </c>
      <c r="L73" s="65" t="s">
        <v>489</v>
      </c>
      <c r="M73" s="60">
        <v>9401450795</v>
      </c>
      <c r="N73" s="65" t="s">
        <v>490</v>
      </c>
      <c r="O73" s="61">
        <v>9859072372</v>
      </c>
      <c r="P73" s="85">
        <v>43169</v>
      </c>
      <c r="Q73" s="51" t="s">
        <v>421</v>
      </c>
      <c r="R73" s="53"/>
      <c r="S73" s="51" t="s">
        <v>90</v>
      </c>
      <c r="T73" s="100"/>
    </row>
    <row r="74" spans="1:20">
      <c r="A74" s="4">
        <v>70</v>
      </c>
      <c r="B74" s="53"/>
      <c r="C74" s="72"/>
      <c r="D74" s="53"/>
      <c r="E74" s="58"/>
      <c r="F74" s="55"/>
      <c r="G74" s="53"/>
      <c r="H74" s="53"/>
      <c r="I74" s="53"/>
      <c r="J74" s="53"/>
      <c r="K74" s="64"/>
      <c r="L74" s="59"/>
      <c r="M74" s="60"/>
      <c r="N74" s="64"/>
      <c r="O74" s="73"/>
      <c r="P74" s="83"/>
      <c r="Q74" s="82"/>
      <c r="R74" s="57"/>
      <c r="S74" s="57"/>
      <c r="T74" s="18"/>
    </row>
    <row r="75" spans="1:20">
      <c r="A75" s="4">
        <v>71</v>
      </c>
      <c r="B75" s="53"/>
      <c r="C75" s="72"/>
      <c r="D75" s="53"/>
      <c r="E75" s="58"/>
      <c r="F75" s="55"/>
      <c r="G75" s="53"/>
      <c r="H75" s="53"/>
      <c r="I75" s="53"/>
      <c r="J75" s="53"/>
      <c r="K75" s="64"/>
      <c r="L75" s="64"/>
      <c r="M75" s="60"/>
      <c r="N75" s="64"/>
      <c r="O75" s="73"/>
      <c r="P75" s="83"/>
      <c r="Q75" s="82"/>
      <c r="R75" s="57"/>
      <c r="S75" s="57"/>
      <c r="T75" s="18"/>
    </row>
    <row r="76" spans="1:20">
      <c r="A76" s="4">
        <v>72</v>
      </c>
      <c r="B76" s="53"/>
      <c r="C76" s="72"/>
      <c r="D76" s="53"/>
      <c r="E76" s="58"/>
      <c r="F76" s="55"/>
      <c r="G76" s="53"/>
      <c r="H76" s="53"/>
      <c r="I76" s="53"/>
      <c r="J76" s="53"/>
      <c r="K76" s="64"/>
      <c r="L76" s="64"/>
      <c r="M76" s="60"/>
      <c r="N76" s="64"/>
      <c r="O76" s="73"/>
      <c r="P76" s="83"/>
      <c r="Q76" s="82"/>
      <c r="R76" s="57"/>
      <c r="S76" s="57"/>
      <c r="T76" s="18"/>
    </row>
    <row r="77" spans="1:20">
      <c r="A77" s="4">
        <v>73</v>
      </c>
      <c r="B77" s="53"/>
      <c r="C77" s="72"/>
      <c r="D77" s="53"/>
      <c r="E77" s="58"/>
      <c r="F77" s="55"/>
      <c r="G77" s="53"/>
      <c r="H77" s="53"/>
      <c r="I77" s="53"/>
      <c r="J77" s="53"/>
      <c r="K77" s="64"/>
      <c r="L77" s="64"/>
      <c r="M77" s="60"/>
      <c r="N77" s="64"/>
      <c r="O77" s="73"/>
      <c r="P77" s="83"/>
      <c r="Q77" s="82"/>
      <c r="R77" s="57"/>
      <c r="S77" s="57"/>
      <c r="T77" s="18"/>
    </row>
    <row r="78" spans="1:20">
      <c r="A78" s="4">
        <v>74</v>
      </c>
      <c r="B78" s="53"/>
      <c r="C78" s="72"/>
      <c r="D78" s="53"/>
      <c r="E78" s="58"/>
      <c r="F78" s="55"/>
      <c r="G78" s="53"/>
      <c r="H78" s="53"/>
      <c r="I78" s="53"/>
      <c r="J78" s="53"/>
      <c r="K78" s="64"/>
      <c r="L78" s="64"/>
      <c r="M78" s="60"/>
      <c r="N78" s="64"/>
      <c r="O78" s="73"/>
      <c r="P78" s="83"/>
      <c r="Q78" s="57"/>
      <c r="R78" s="57"/>
      <c r="S78" s="57"/>
      <c r="T78" s="18"/>
    </row>
    <row r="79" spans="1:20">
      <c r="A79" s="4">
        <v>75</v>
      </c>
      <c r="B79" s="53"/>
      <c r="C79" s="72"/>
      <c r="D79" s="53"/>
      <c r="E79" s="58"/>
      <c r="F79" s="55"/>
      <c r="G79" s="53"/>
      <c r="H79" s="53"/>
      <c r="I79" s="53"/>
      <c r="J79" s="53"/>
      <c r="K79" s="64"/>
      <c r="L79" s="64"/>
      <c r="M79" s="60"/>
      <c r="N79" s="64"/>
      <c r="O79" s="73"/>
      <c r="P79" s="83"/>
      <c r="Q79" s="57"/>
      <c r="R79" s="57"/>
      <c r="S79" s="57"/>
      <c r="T79" s="18"/>
    </row>
    <row r="80" spans="1:20">
      <c r="A80" s="4">
        <v>76</v>
      </c>
      <c r="B80" s="53"/>
      <c r="C80" s="72"/>
      <c r="D80" s="53"/>
      <c r="E80" s="58"/>
      <c r="F80" s="55"/>
      <c r="G80" s="53"/>
      <c r="H80" s="53"/>
      <c r="I80" s="53"/>
      <c r="J80" s="53"/>
      <c r="K80" s="64"/>
      <c r="L80" s="64"/>
      <c r="M80" s="60"/>
      <c r="N80" s="64"/>
      <c r="O80" s="73"/>
      <c r="P80" s="83"/>
      <c r="Q80" s="57"/>
      <c r="R80" s="57"/>
      <c r="S80" s="57"/>
      <c r="T80" s="18"/>
    </row>
    <row r="81" spans="1:20">
      <c r="A81" s="4">
        <v>77</v>
      </c>
      <c r="B81" s="53"/>
      <c r="C81" s="72"/>
      <c r="D81" s="53"/>
      <c r="E81" s="58"/>
      <c r="F81" s="55"/>
      <c r="G81" s="53"/>
      <c r="H81" s="53"/>
      <c r="I81" s="53"/>
      <c r="J81" s="53"/>
      <c r="K81" s="64"/>
      <c r="L81" s="64"/>
      <c r="M81" s="68"/>
      <c r="N81" s="64"/>
      <c r="O81" s="73"/>
      <c r="P81" s="58"/>
      <c r="Q81" s="57"/>
      <c r="R81" s="57"/>
      <c r="S81" s="57"/>
      <c r="T81" s="18"/>
    </row>
    <row r="82" spans="1:20">
      <c r="A82" s="4">
        <v>78</v>
      </c>
      <c r="B82" s="53"/>
      <c r="C82" s="72"/>
      <c r="D82" s="53"/>
      <c r="E82" s="58"/>
      <c r="F82" s="55"/>
      <c r="G82" s="53"/>
      <c r="H82" s="53"/>
      <c r="I82" s="53"/>
      <c r="J82" s="53"/>
      <c r="K82" s="64"/>
      <c r="L82" s="64"/>
      <c r="M82" s="60"/>
      <c r="N82" s="64"/>
      <c r="O82" s="73"/>
      <c r="P82" s="83"/>
      <c r="Q82" s="82"/>
      <c r="R82" s="57"/>
      <c r="S82" s="57"/>
      <c r="T82" s="18"/>
    </row>
    <row r="83" spans="1:20">
      <c r="A83" s="4">
        <v>79</v>
      </c>
      <c r="B83" s="53"/>
      <c r="C83" s="72"/>
      <c r="D83" s="53"/>
      <c r="E83" s="58"/>
      <c r="F83" s="55"/>
      <c r="G83" s="53"/>
      <c r="H83" s="53"/>
      <c r="I83" s="53"/>
      <c r="J83" s="53"/>
      <c r="K83" s="64"/>
      <c r="L83" s="64"/>
      <c r="M83" s="60"/>
      <c r="N83" s="64"/>
      <c r="O83" s="61"/>
      <c r="P83" s="58"/>
      <c r="Q83" s="57"/>
      <c r="R83" s="57"/>
      <c r="S83" s="57"/>
      <c r="T83" s="18"/>
    </row>
    <row r="84" spans="1:20">
      <c r="A84" s="4">
        <v>80</v>
      </c>
      <c r="B84" s="53"/>
      <c r="C84" s="72"/>
      <c r="D84" s="53"/>
      <c r="E84" s="58"/>
      <c r="F84" s="55"/>
      <c r="G84" s="53"/>
      <c r="H84" s="53"/>
      <c r="I84" s="53"/>
      <c r="J84" s="53"/>
      <c r="K84" s="64"/>
      <c r="L84" s="64"/>
      <c r="M84" s="60"/>
      <c r="N84" s="64"/>
      <c r="O84" s="61"/>
      <c r="P84" s="58"/>
      <c r="Q84" s="57"/>
      <c r="R84" s="57"/>
      <c r="S84" s="57"/>
      <c r="T84" s="18"/>
    </row>
    <row r="85" spans="1:20">
      <c r="A85" s="4">
        <v>81</v>
      </c>
      <c r="B85" s="53"/>
      <c r="C85" s="72"/>
      <c r="D85" s="53"/>
      <c r="E85" s="58"/>
      <c r="F85" s="55"/>
      <c r="G85" s="53"/>
      <c r="H85" s="53"/>
      <c r="I85" s="53"/>
      <c r="J85" s="53"/>
      <c r="K85" s="86"/>
      <c r="L85" s="80"/>
      <c r="M85" s="94"/>
      <c r="N85" s="80"/>
      <c r="O85" s="80"/>
      <c r="P85" s="58"/>
      <c r="Q85" s="57"/>
      <c r="R85" s="84"/>
      <c r="S85" s="57"/>
      <c r="T85" s="18"/>
    </row>
    <row r="86" spans="1:20">
      <c r="A86" s="4">
        <v>82</v>
      </c>
      <c r="B86" s="53"/>
      <c r="C86" s="72"/>
      <c r="D86" s="53"/>
      <c r="E86" s="58"/>
      <c r="F86" s="55"/>
      <c r="G86" s="53"/>
      <c r="H86" s="53"/>
      <c r="I86" s="53"/>
      <c r="J86" s="53"/>
      <c r="K86" s="64"/>
      <c r="L86" s="80"/>
      <c r="M86" s="94"/>
      <c r="N86" s="80"/>
      <c r="O86" s="80"/>
      <c r="P86" s="58"/>
      <c r="Q86" s="57"/>
      <c r="R86" s="84"/>
      <c r="S86" s="57"/>
      <c r="T86" s="18"/>
    </row>
    <row r="87" spans="1:20">
      <c r="A87" s="4">
        <v>83</v>
      </c>
      <c r="B87" s="53"/>
      <c r="C87" s="72"/>
      <c r="D87" s="53"/>
      <c r="E87" s="58"/>
      <c r="F87" s="55"/>
      <c r="G87" s="53"/>
      <c r="H87" s="53"/>
      <c r="I87" s="53"/>
      <c r="J87" s="53"/>
      <c r="K87" s="64"/>
      <c r="L87" s="80"/>
      <c r="M87" s="94"/>
      <c r="N87" s="80"/>
      <c r="O87" s="80"/>
      <c r="P87" s="58"/>
      <c r="Q87" s="57"/>
      <c r="R87" s="84"/>
      <c r="S87" s="57"/>
      <c r="T87" s="18"/>
    </row>
    <row r="88" spans="1:20">
      <c r="A88" s="4">
        <v>84</v>
      </c>
      <c r="B88" s="53"/>
      <c r="C88" s="72"/>
      <c r="D88" s="53"/>
      <c r="E88" s="58"/>
      <c r="F88" s="55"/>
      <c r="G88" s="53"/>
      <c r="H88" s="53"/>
      <c r="I88" s="53"/>
      <c r="J88" s="53"/>
      <c r="K88" s="86"/>
      <c r="L88" s="80"/>
      <c r="M88" s="94"/>
      <c r="N88" s="80"/>
      <c r="O88" s="80"/>
      <c r="P88" s="58"/>
      <c r="Q88" s="57"/>
      <c r="R88" s="84"/>
      <c r="S88" s="57"/>
      <c r="T88" s="18"/>
    </row>
    <row r="89" spans="1:20">
      <c r="A89" s="4">
        <v>85</v>
      </c>
      <c r="B89" s="53"/>
      <c r="C89" s="72"/>
      <c r="D89" s="53"/>
      <c r="E89" s="58"/>
      <c r="F89" s="55"/>
      <c r="G89" s="53"/>
      <c r="H89" s="53"/>
      <c r="I89" s="53"/>
      <c r="J89" s="53"/>
      <c r="K89" s="57"/>
      <c r="L89" s="51"/>
      <c r="M89" s="88"/>
      <c r="N89" s="64"/>
      <c r="O89" s="73"/>
      <c r="P89" s="58"/>
      <c r="Q89" s="84"/>
      <c r="R89" s="57"/>
      <c r="S89" s="57"/>
      <c r="T89" s="18"/>
    </row>
    <row r="90" spans="1:20">
      <c r="A90" s="4">
        <v>86</v>
      </c>
      <c r="B90" s="53"/>
      <c r="C90" s="72"/>
      <c r="D90" s="53"/>
      <c r="E90" s="58"/>
      <c r="F90" s="55"/>
      <c r="G90" s="53"/>
      <c r="H90" s="53"/>
      <c r="I90" s="53"/>
      <c r="J90" s="53"/>
      <c r="K90" s="64"/>
      <c r="L90" s="51"/>
      <c r="M90" s="51"/>
      <c r="N90" s="64"/>
      <c r="O90" s="73"/>
      <c r="P90" s="58"/>
      <c r="Q90" s="57"/>
      <c r="R90" s="57"/>
      <c r="S90" s="57"/>
      <c r="T90" s="18"/>
    </row>
    <row r="91" spans="1:20">
      <c r="A91" s="4">
        <v>87</v>
      </c>
      <c r="B91" s="53"/>
      <c r="C91" s="72"/>
      <c r="D91" s="53"/>
      <c r="E91" s="58"/>
      <c r="F91" s="55"/>
      <c r="G91" s="53"/>
      <c r="H91" s="53"/>
      <c r="I91" s="53"/>
      <c r="J91" s="53"/>
      <c r="K91" s="64"/>
      <c r="L91" s="64"/>
      <c r="M91" s="60"/>
      <c r="N91" s="65"/>
      <c r="O91" s="61"/>
      <c r="P91" s="58"/>
      <c r="Q91" s="57"/>
      <c r="R91" s="57"/>
      <c r="S91" s="57"/>
      <c r="T91" s="18"/>
    </row>
    <row r="92" spans="1:20">
      <c r="A92" s="4">
        <v>88</v>
      </c>
      <c r="B92" s="53"/>
      <c r="C92" s="72"/>
      <c r="D92" s="53"/>
      <c r="E92" s="58"/>
      <c r="F92" s="55"/>
      <c r="G92" s="53"/>
      <c r="H92" s="53"/>
      <c r="I92" s="53"/>
      <c r="J92" s="53"/>
      <c r="K92" s="86"/>
      <c r="L92" s="86"/>
      <c r="M92" s="51"/>
      <c r="N92" s="65"/>
      <c r="O92" s="51"/>
      <c r="P92" s="58"/>
      <c r="Q92" s="57"/>
      <c r="R92" s="57"/>
      <c r="S92" s="57"/>
      <c r="T92" s="18"/>
    </row>
    <row r="93" spans="1:20">
      <c r="A93" s="4">
        <v>89</v>
      </c>
      <c r="B93" s="53"/>
      <c r="C93" s="72"/>
      <c r="D93" s="53"/>
      <c r="E93" s="58"/>
      <c r="F93" s="55"/>
      <c r="G93" s="53"/>
      <c r="H93" s="53"/>
      <c r="I93" s="53"/>
      <c r="J93" s="53"/>
      <c r="K93" s="65"/>
      <c r="L93" s="65"/>
      <c r="M93" s="68"/>
      <c r="N93" s="65"/>
      <c r="O93" s="61"/>
      <c r="P93" s="58"/>
      <c r="Q93" s="57"/>
      <c r="R93" s="57"/>
      <c r="S93" s="57"/>
      <c r="T93" s="18"/>
    </row>
    <row r="94" spans="1:20">
      <c r="A94" s="4">
        <v>90</v>
      </c>
      <c r="B94" s="53"/>
      <c r="C94" s="72"/>
      <c r="D94" s="53"/>
      <c r="E94" s="58"/>
      <c r="F94" s="55"/>
      <c r="G94" s="53"/>
      <c r="H94" s="53"/>
      <c r="I94" s="53"/>
      <c r="J94" s="53"/>
      <c r="K94" s="64"/>
      <c r="L94" s="64"/>
      <c r="M94" s="60"/>
      <c r="N94" s="64"/>
      <c r="O94" s="61"/>
      <c r="P94" s="58"/>
      <c r="Q94" s="57"/>
      <c r="R94" s="57"/>
      <c r="S94" s="57"/>
      <c r="T94" s="18"/>
    </row>
    <row r="95" spans="1:20">
      <c r="A95" s="4">
        <v>91</v>
      </c>
      <c r="B95" s="17"/>
      <c r="C95" s="18"/>
      <c r="D95" s="18"/>
      <c r="E95" s="19"/>
      <c r="F95" s="18"/>
      <c r="G95" s="19"/>
      <c r="H95" s="19"/>
      <c r="I95" s="17"/>
      <c r="J95" s="18"/>
      <c r="K95" s="18"/>
      <c r="L95" s="18"/>
      <c r="M95" s="18"/>
      <c r="N95" s="18"/>
      <c r="O95" s="18"/>
      <c r="P95" s="89"/>
      <c r="Q95" s="81"/>
      <c r="R95" s="81"/>
      <c r="S95" s="81"/>
      <c r="T95" s="18"/>
    </row>
    <row r="96" spans="1:20">
      <c r="A96" s="4">
        <v>92</v>
      </c>
      <c r="B96" s="17"/>
      <c r="C96" s="18"/>
      <c r="D96" s="18"/>
      <c r="E96" s="19"/>
      <c r="F96" s="18"/>
      <c r="G96" s="19"/>
      <c r="H96" s="19"/>
      <c r="I96" s="17"/>
      <c r="J96" s="18"/>
      <c r="K96" s="18"/>
      <c r="L96" s="18"/>
      <c r="M96" s="18"/>
      <c r="N96" s="18"/>
      <c r="O96" s="18"/>
      <c r="P96" s="89"/>
      <c r="Q96" s="81"/>
      <c r="R96" s="81"/>
      <c r="S96" s="81"/>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c r="J109" s="18"/>
      <c r="K109" s="18"/>
      <c r="L109" s="18"/>
      <c r="M109" s="18"/>
      <c r="N109" s="18"/>
      <c r="O109" s="18"/>
      <c r="P109" s="24"/>
      <c r="Q109" s="18"/>
      <c r="R109" s="18"/>
      <c r="S109" s="18"/>
      <c r="T109" s="18"/>
    </row>
    <row r="110" spans="1:20">
      <c r="A110" s="4">
        <v>106</v>
      </c>
      <c r="B110" s="17"/>
      <c r="C110" s="18"/>
      <c r="D110" s="18"/>
      <c r="E110" s="19"/>
      <c r="F110" s="18"/>
      <c r="G110" s="19"/>
      <c r="H110" s="19"/>
      <c r="I110" s="17"/>
      <c r="J110" s="18"/>
      <c r="K110" s="18"/>
      <c r="L110" s="18"/>
      <c r="M110" s="18"/>
      <c r="N110" s="18"/>
      <c r="O110" s="18"/>
      <c r="P110" s="24"/>
      <c r="Q110" s="18"/>
      <c r="R110" s="18"/>
      <c r="S110" s="18"/>
      <c r="T110" s="18"/>
    </row>
    <row r="111" spans="1:20">
      <c r="A111" s="4">
        <v>107</v>
      </c>
      <c r="B111" s="17"/>
      <c r="C111" s="18"/>
      <c r="D111" s="18"/>
      <c r="E111" s="19"/>
      <c r="F111" s="18"/>
      <c r="G111" s="19"/>
      <c r="H111" s="19"/>
      <c r="I111" s="17"/>
      <c r="J111" s="18"/>
      <c r="K111" s="18"/>
      <c r="L111" s="18"/>
      <c r="M111" s="18"/>
      <c r="N111" s="18"/>
      <c r="O111" s="18"/>
      <c r="P111" s="24"/>
      <c r="Q111" s="18"/>
      <c r="R111" s="18"/>
      <c r="S111" s="18"/>
      <c r="T111" s="18"/>
    </row>
    <row r="112" spans="1:20">
      <c r="A112" s="4">
        <v>108</v>
      </c>
      <c r="B112" s="17"/>
      <c r="C112" s="18"/>
      <c r="D112" s="18"/>
      <c r="E112" s="19"/>
      <c r="F112" s="18"/>
      <c r="G112" s="19"/>
      <c r="H112" s="19"/>
      <c r="I112" s="17"/>
      <c r="J112" s="18"/>
      <c r="K112" s="18"/>
      <c r="L112" s="18"/>
      <c r="M112" s="18"/>
      <c r="N112" s="18"/>
      <c r="O112" s="18"/>
      <c r="P112" s="24"/>
      <c r="Q112" s="18"/>
      <c r="R112" s="18"/>
      <c r="S112" s="18"/>
      <c r="T112" s="18"/>
    </row>
    <row r="113" spans="1:20">
      <c r="A113" s="4">
        <v>109</v>
      </c>
      <c r="B113" s="17"/>
      <c r="C113" s="18"/>
      <c r="D113" s="18"/>
      <c r="E113" s="19"/>
      <c r="F113" s="18"/>
      <c r="G113" s="19"/>
      <c r="H113" s="19"/>
      <c r="I113" s="17"/>
      <c r="J113" s="18"/>
      <c r="K113" s="18"/>
      <c r="L113" s="18"/>
      <c r="M113" s="18"/>
      <c r="N113" s="18"/>
      <c r="O113" s="18"/>
      <c r="P113" s="24"/>
      <c r="Q113" s="18"/>
      <c r="R113" s="18"/>
      <c r="S113" s="18"/>
      <c r="T113" s="18"/>
    </row>
    <row r="114" spans="1:20">
      <c r="A114" s="4">
        <v>110</v>
      </c>
      <c r="B114" s="17"/>
      <c r="C114" s="18"/>
      <c r="D114" s="18"/>
      <c r="E114" s="19"/>
      <c r="F114" s="18"/>
      <c r="G114" s="19"/>
      <c r="H114" s="19"/>
      <c r="I114" s="17"/>
      <c r="J114" s="18"/>
      <c r="K114" s="18"/>
      <c r="L114" s="18"/>
      <c r="M114" s="18"/>
      <c r="N114" s="18"/>
      <c r="O114" s="18"/>
      <c r="P114" s="24"/>
      <c r="Q114" s="18"/>
      <c r="R114" s="18"/>
      <c r="S114" s="18"/>
      <c r="T114" s="18"/>
    </row>
    <row r="115" spans="1:20">
      <c r="A115" s="4">
        <v>111</v>
      </c>
      <c r="B115" s="17"/>
      <c r="C115" s="18"/>
      <c r="D115" s="18"/>
      <c r="E115" s="19"/>
      <c r="F115" s="18"/>
      <c r="G115" s="19"/>
      <c r="H115" s="19"/>
      <c r="I115" s="17"/>
      <c r="J115" s="18"/>
      <c r="K115" s="18"/>
      <c r="L115" s="18"/>
      <c r="M115" s="18"/>
      <c r="N115" s="18"/>
      <c r="O115" s="18"/>
      <c r="P115" s="24"/>
      <c r="Q115" s="18"/>
      <c r="R115" s="18"/>
      <c r="S115" s="18"/>
      <c r="T115" s="18"/>
    </row>
    <row r="116" spans="1:20">
      <c r="A116" s="4">
        <v>112</v>
      </c>
      <c r="B116" s="17"/>
      <c r="C116" s="18"/>
      <c r="D116" s="18"/>
      <c r="E116" s="19"/>
      <c r="F116" s="18"/>
      <c r="G116" s="19"/>
      <c r="H116" s="19"/>
      <c r="I116" s="17"/>
      <c r="J116" s="18"/>
      <c r="K116" s="18"/>
      <c r="L116" s="18"/>
      <c r="M116" s="18"/>
      <c r="N116" s="18"/>
      <c r="O116" s="18"/>
      <c r="P116" s="24"/>
      <c r="Q116" s="18"/>
      <c r="R116" s="18"/>
      <c r="S116" s="18"/>
      <c r="T116" s="18"/>
    </row>
    <row r="117" spans="1:20">
      <c r="A117" s="4">
        <v>113</v>
      </c>
      <c r="B117" s="17"/>
      <c r="C117" s="18"/>
      <c r="D117" s="18"/>
      <c r="E117" s="19"/>
      <c r="F117" s="18"/>
      <c r="G117" s="19"/>
      <c r="H117" s="19"/>
      <c r="I117" s="17"/>
      <c r="J117" s="18"/>
      <c r="K117" s="18"/>
      <c r="L117" s="18"/>
      <c r="M117" s="18"/>
      <c r="N117" s="18"/>
      <c r="O117" s="18"/>
      <c r="P117" s="24"/>
      <c r="Q117" s="18"/>
      <c r="R117" s="18"/>
      <c r="S117" s="18"/>
      <c r="T117" s="18"/>
    </row>
    <row r="118" spans="1:20">
      <c r="A118" s="4">
        <v>114</v>
      </c>
      <c r="B118" s="17"/>
      <c r="C118" s="18"/>
      <c r="D118" s="18"/>
      <c r="E118" s="19"/>
      <c r="F118" s="18"/>
      <c r="G118" s="19"/>
      <c r="H118" s="19"/>
      <c r="I118" s="17"/>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ref="I119:I133" si="0">+G119+H119</f>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3" t="s">
        <v>11</v>
      </c>
      <c r="B165" s="41"/>
      <c r="C165" s="3">
        <f>COUNTIFS(C5:C164,"*")</f>
        <v>69</v>
      </c>
      <c r="D165" s="3"/>
      <c r="E165" s="13"/>
      <c r="F165" s="3"/>
      <c r="G165" s="13">
        <f>SUM(G5:G164)</f>
        <v>2105</v>
      </c>
      <c r="H165" s="13">
        <f>SUM(H5:H164)</f>
        <v>2565</v>
      </c>
      <c r="I165" s="13">
        <f>SUM(I5:I164)</f>
        <v>4519</v>
      </c>
      <c r="J165" s="3"/>
      <c r="K165" s="7"/>
      <c r="L165" s="21"/>
      <c r="M165" s="21"/>
      <c r="N165" s="7"/>
      <c r="O165" s="7"/>
      <c r="P165" s="14"/>
      <c r="Q165" s="3"/>
      <c r="R165" s="3"/>
      <c r="S165" s="3"/>
      <c r="T165" s="12"/>
    </row>
    <row r="166" spans="1:20">
      <c r="A166" s="46" t="s">
        <v>66</v>
      </c>
      <c r="B166" s="10">
        <f>COUNTIF(B$5:B$164,"Team 1")</f>
        <v>43</v>
      </c>
      <c r="C166" s="46" t="s">
        <v>29</v>
      </c>
      <c r="D166" s="10">
        <f>COUNTIF(D5:D164,"Anganwadi")</f>
        <v>0</v>
      </c>
    </row>
    <row r="167" spans="1:20">
      <c r="A167" s="46" t="s">
        <v>67</v>
      </c>
      <c r="B167" s="10">
        <f>COUNTIF(B$6:B$164,"Team 2")</f>
        <v>26</v>
      </c>
      <c r="C167" s="46" t="s">
        <v>27</v>
      </c>
      <c r="D167" s="10">
        <f>COUNTIF(D5:D164,"School")</f>
        <v>36</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2" t="s">
        <v>1243</v>
      </c>
      <c r="B1" s="192"/>
      <c r="C1" s="192"/>
      <c r="D1" s="193"/>
      <c r="E1" s="193"/>
      <c r="F1" s="193"/>
      <c r="G1" s="193"/>
      <c r="H1" s="193"/>
      <c r="I1" s="193"/>
      <c r="J1" s="193"/>
      <c r="K1" s="193"/>
      <c r="L1" s="193"/>
      <c r="M1" s="193"/>
      <c r="N1" s="193"/>
      <c r="O1" s="193"/>
      <c r="P1" s="193"/>
      <c r="Q1" s="193"/>
      <c r="R1" s="193"/>
      <c r="S1" s="193"/>
    </row>
    <row r="2" spans="1:20">
      <c r="A2" s="186" t="s">
        <v>63</v>
      </c>
      <c r="B2" s="187"/>
      <c r="C2" s="187"/>
      <c r="D2" s="25" t="s">
        <v>755</v>
      </c>
      <c r="E2" s="22"/>
      <c r="F2" s="22"/>
      <c r="G2" s="22"/>
      <c r="H2" s="22"/>
      <c r="I2" s="22"/>
      <c r="J2" s="22"/>
      <c r="K2" s="22"/>
      <c r="L2" s="22"/>
      <c r="M2" s="22"/>
      <c r="N2" s="22"/>
      <c r="O2" s="22"/>
      <c r="P2" s="22"/>
      <c r="Q2" s="22"/>
      <c r="R2" s="22"/>
      <c r="S2" s="22"/>
    </row>
    <row r="3" spans="1:20" ht="24" customHeight="1">
      <c r="A3" s="188" t="s">
        <v>14</v>
      </c>
      <c r="B3" s="184" t="s">
        <v>65</v>
      </c>
      <c r="C3" s="189" t="s">
        <v>7</v>
      </c>
      <c r="D3" s="189" t="s">
        <v>59</v>
      </c>
      <c r="E3" s="189" t="s">
        <v>16</v>
      </c>
      <c r="F3" s="190" t="s">
        <v>17</v>
      </c>
      <c r="G3" s="189" t="s">
        <v>8</v>
      </c>
      <c r="H3" s="189"/>
      <c r="I3" s="189"/>
      <c r="J3" s="189" t="s">
        <v>35</v>
      </c>
      <c r="K3" s="184" t="s">
        <v>37</v>
      </c>
      <c r="L3" s="184" t="s">
        <v>54</v>
      </c>
      <c r="M3" s="184" t="s">
        <v>55</v>
      </c>
      <c r="N3" s="184" t="s">
        <v>38</v>
      </c>
      <c r="O3" s="184" t="s">
        <v>39</v>
      </c>
      <c r="P3" s="188" t="s">
        <v>58</v>
      </c>
      <c r="Q3" s="189" t="s">
        <v>56</v>
      </c>
      <c r="R3" s="189" t="s">
        <v>36</v>
      </c>
      <c r="S3" s="189" t="s">
        <v>57</v>
      </c>
      <c r="T3" s="189" t="s">
        <v>13</v>
      </c>
    </row>
    <row r="4" spans="1:20" ht="25.5" customHeight="1">
      <c r="A4" s="188"/>
      <c r="B4" s="191"/>
      <c r="C4" s="189"/>
      <c r="D4" s="189"/>
      <c r="E4" s="189"/>
      <c r="F4" s="190"/>
      <c r="G4" s="23" t="s">
        <v>9</v>
      </c>
      <c r="H4" s="23" t="s">
        <v>10</v>
      </c>
      <c r="I4" s="23" t="s">
        <v>11</v>
      </c>
      <c r="J4" s="189"/>
      <c r="K4" s="185"/>
      <c r="L4" s="185"/>
      <c r="M4" s="185"/>
      <c r="N4" s="185"/>
      <c r="O4" s="185"/>
      <c r="P4" s="188"/>
      <c r="Q4" s="188"/>
      <c r="R4" s="189"/>
      <c r="S4" s="189"/>
      <c r="T4" s="189"/>
    </row>
    <row r="5" spans="1:20">
      <c r="A5" s="4">
        <v>1</v>
      </c>
      <c r="B5" s="53" t="s">
        <v>66</v>
      </c>
      <c r="C5" s="105" t="s">
        <v>704</v>
      </c>
      <c r="D5" s="53" t="s">
        <v>27</v>
      </c>
      <c r="E5" s="105">
        <v>18110100203</v>
      </c>
      <c r="F5" s="105" t="s">
        <v>642</v>
      </c>
      <c r="G5" s="56">
        <v>54</v>
      </c>
      <c r="H5" s="56">
        <v>40</v>
      </c>
      <c r="I5" s="56">
        <v>94</v>
      </c>
      <c r="J5" s="111"/>
      <c r="K5" s="57"/>
      <c r="L5" s="51"/>
      <c r="M5" s="51"/>
      <c r="N5" s="51"/>
      <c r="O5" s="51"/>
      <c r="P5" s="106" t="s">
        <v>705</v>
      </c>
      <c r="Q5" s="51" t="s">
        <v>421</v>
      </c>
      <c r="R5" s="51"/>
      <c r="S5" s="51"/>
      <c r="T5" s="71"/>
    </row>
    <row r="6" spans="1:20" ht="17.25" thickBot="1">
      <c r="A6" s="4">
        <v>2</v>
      </c>
      <c r="B6" s="53" t="s">
        <v>66</v>
      </c>
      <c r="C6" s="105" t="s">
        <v>706</v>
      </c>
      <c r="D6" s="53" t="s">
        <v>27</v>
      </c>
      <c r="E6" s="105">
        <v>18110105505</v>
      </c>
      <c r="F6" s="105" t="s">
        <v>72</v>
      </c>
      <c r="G6" s="56">
        <v>102</v>
      </c>
      <c r="H6" s="56">
        <v>91</v>
      </c>
      <c r="I6" s="56">
        <v>193</v>
      </c>
      <c r="J6" s="111"/>
      <c r="K6" s="57"/>
      <c r="L6" s="51"/>
      <c r="M6" s="51"/>
      <c r="N6" s="51"/>
      <c r="O6" s="51"/>
      <c r="P6" s="106" t="s">
        <v>707</v>
      </c>
      <c r="Q6" s="51" t="s">
        <v>419</v>
      </c>
      <c r="R6" s="51"/>
      <c r="S6" s="51"/>
      <c r="T6" s="70"/>
    </row>
    <row r="7" spans="1:20" ht="17.25" thickBot="1">
      <c r="A7" s="4">
        <v>3</v>
      </c>
      <c r="B7" s="51" t="s">
        <v>66</v>
      </c>
      <c r="C7" s="52" t="s">
        <v>383</v>
      </c>
      <c r="D7" s="53" t="s">
        <v>27</v>
      </c>
      <c r="E7" s="54" t="s">
        <v>384</v>
      </c>
      <c r="F7" s="55" t="s">
        <v>84</v>
      </c>
      <c r="G7" s="56">
        <v>33</v>
      </c>
      <c r="H7" s="56">
        <v>30</v>
      </c>
      <c r="I7" s="56">
        <v>63</v>
      </c>
      <c r="J7" s="109">
        <v>8486685900</v>
      </c>
      <c r="K7" s="57" t="s">
        <v>77</v>
      </c>
      <c r="L7" s="65" t="s">
        <v>81</v>
      </c>
      <c r="M7" s="61">
        <v>9854986525</v>
      </c>
      <c r="N7" s="51"/>
      <c r="O7" s="51"/>
      <c r="P7" s="107" t="s">
        <v>707</v>
      </c>
      <c r="Q7" s="51" t="s">
        <v>419</v>
      </c>
      <c r="R7" s="51"/>
      <c r="S7" s="51"/>
      <c r="T7" s="70"/>
    </row>
    <row r="8" spans="1:20" ht="17.25" thickBot="1">
      <c r="A8" s="4">
        <v>4</v>
      </c>
      <c r="B8" s="53" t="s">
        <v>66</v>
      </c>
      <c r="C8" s="52" t="s">
        <v>97</v>
      </c>
      <c r="D8" s="53" t="s">
        <v>27</v>
      </c>
      <c r="E8" s="54" t="s">
        <v>98</v>
      </c>
      <c r="F8" s="55" t="s">
        <v>84</v>
      </c>
      <c r="G8" s="56">
        <v>46</v>
      </c>
      <c r="H8" s="56">
        <v>58</v>
      </c>
      <c r="I8" s="56">
        <v>104</v>
      </c>
      <c r="J8" s="110">
        <v>9706530682</v>
      </c>
      <c r="K8" s="57" t="s">
        <v>75</v>
      </c>
      <c r="L8" s="51"/>
      <c r="M8" s="51"/>
      <c r="N8" s="51"/>
      <c r="O8" s="51"/>
      <c r="P8" s="85">
        <v>43384</v>
      </c>
      <c r="Q8" s="51" t="s">
        <v>422</v>
      </c>
      <c r="R8" s="51">
        <v>65</v>
      </c>
      <c r="S8" s="51" t="s">
        <v>74</v>
      </c>
      <c r="T8" s="70"/>
    </row>
    <row r="9" spans="1:20" ht="17.25" thickBot="1">
      <c r="A9" s="4">
        <v>5</v>
      </c>
      <c r="B9" s="51" t="s">
        <v>66</v>
      </c>
      <c r="C9" s="52" t="s">
        <v>708</v>
      </c>
      <c r="D9" s="53" t="s">
        <v>27</v>
      </c>
      <c r="E9" s="54" t="s">
        <v>709</v>
      </c>
      <c r="F9" s="55" t="s">
        <v>72</v>
      </c>
      <c r="G9" s="56">
        <v>4</v>
      </c>
      <c r="H9" s="56">
        <v>3</v>
      </c>
      <c r="I9" s="56">
        <v>7</v>
      </c>
      <c r="J9" s="109">
        <v>9859128690</v>
      </c>
      <c r="K9" s="58" t="s">
        <v>75</v>
      </c>
      <c r="L9" s="51"/>
      <c r="M9" s="51"/>
      <c r="N9" s="51"/>
      <c r="O9" s="51"/>
      <c r="P9" s="85">
        <v>43384</v>
      </c>
      <c r="Q9" s="51" t="s">
        <v>422</v>
      </c>
      <c r="R9" s="51">
        <v>6</v>
      </c>
      <c r="S9" s="51" t="s">
        <v>90</v>
      </c>
      <c r="T9" s="70"/>
    </row>
    <row r="10" spans="1:20" ht="79.5" thickBot="1">
      <c r="A10" s="4">
        <v>6</v>
      </c>
      <c r="B10" s="53" t="s">
        <v>66</v>
      </c>
      <c r="C10" s="74" t="s">
        <v>710</v>
      </c>
      <c r="D10" s="53" t="s">
        <v>27</v>
      </c>
      <c r="E10" s="75" t="s">
        <v>711</v>
      </c>
      <c r="F10" s="55" t="s">
        <v>133</v>
      </c>
      <c r="G10" s="56">
        <v>431</v>
      </c>
      <c r="H10" s="56">
        <v>290</v>
      </c>
      <c r="I10" s="56">
        <v>721</v>
      </c>
      <c r="J10" s="109">
        <v>9435381467</v>
      </c>
      <c r="K10" s="58" t="s">
        <v>77</v>
      </c>
      <c r="L10" s="68" t="s">
        <v>134</v>
      </c>
      <c r="M10" s="68">
        <v>9859694848</v>
      </c>
      <c r="N10" s="70" t="s">
        <v>135</v>
      </c>
      <c r="O10" s="61">
        <v>9954790121</v>
      </c>
      <c r="P10" s="85" t="s">
        <v>712</v>
      </c>
      <c r="Q10" s="51" t="s">
        <v>713</v>
      </c>
      <c r="R10" s="51">
        <v>90</v>
      </c>
      <c r="S10" s="51" t="s">
        <v>90</v>
      </c>
      <c r="T10" s="70"/>
    </row>
    <row r="11" spans="1:20" ht="17.25" thickBot="1">
      <c r="A11" s="4">
        <v>7</v>
      </c>
      <c r="B11" s="51" t="s">
        <v>66</v>
      </c>
      <c r="C11" s="52" t="s">
        <v>387</v>
      </c>
      <c r="D11" s="53" t="s">
        <v>27</v>
      </c>
      <c r="E11" s="54" t="s">
        <v>388</v>
      </c>
      <c r="F11" s="55" t="s">
        <v>84</v>
      </c>
      <c r="G11" s="56">
        <v>26</v>
      </c>
      <c r="H11" s="56">
        <v>23</v>
      </c>
      <c r="I11" s="56">
        <v>49</v>
      </c>
      <c r="J11" s="109">
        <v>9577017419</v>
      </c>
      <c r="K11" s="57" t="s">
        <v>85</v>
      </c>
      <c r="L11" s="65" t="s">
        <v>81</v>
      </c>
      <c r="M11" s="57">
        <v>9577439890</v>
      </c>
      <c r="N11" s="51"/>
      <c r="O11" s="51"/>
      <c r="P11" s="85" t="s">
        <v>707</v>
      </c>
      <c r="Q11" s="51" t="s">
        <v>419</v>
      </c>
      <c r="R11" s="51">
        <v>68</v>
      </c>
      <c r="S11" s="51" t="s">
        <v>74</v>
      </c>
      <c r="T11" s="71"/>
    </row>
    <row r="12" spans="1:20" ht="32.25" thickBot="1">
      <c r="A12" s="4">
        <v>8</v>
      </c>
      <c r="B12" s="53" t="s">
        <v>66</v>
      </c>
      <c r="C12" s="70" t="s">
        <v>714</v>
      </c>
      <c r="D12" s="53" t="s">
        <v>27</v>
      </c>
      <c r="E12" s="65" t="s">
        <v>715</v>
      </c>
      <c r="F12" s="55" t="s">
        <v>102</v>
      </c>
      <c r="G12" s="56">
        <v>125</v>
      </c>
      <c r="H12" s="56">
        <v>0</v>
      </c>
      <c r="I12" s="56">
        <v>125</v>
      </c>
      <c r="J12" s="110">
        <v>9435799958</v>
      </c>
      <c r="K12" s="57" t="s">
        <v>75</v>
      </c>
      <c r="L12" s="51"/>
      <c r="M12" s="51"/>
      <c r="N12" s="51"/>
      <c r="O12" s="51"/>
      <c r="P12" s="85">
        <v>43231</v>
      </c>
      <c r="Q12" s="51" t="s">
        <v>418</v>
      </c>
      <c r="R12" s="51">
        <v>40</v>
      </c>
      <c r="S12" s="57" t="s">
        <v>74</v>
      </c>
      <c r="T12" s="51"/>
    </row>
    <row r="13" spans="1:20" ht="63.75" thickBot="1">
      <c r="A13" s="4">
        <v>9</v>
      </c>
      <c r="B13" s="53" t="s">
        <v>66</v>
      </c>
      <c r="C13" s="70" t="s">
        <v>716</v>
      </c>
      <c r="D13" s="53" t="s">
        <v>27</v>
      </c>
      <c r="E13" s="65" t="s">
        <v>717</v>
      </c>
      <c r="F13" s="55" t="s">
        <v>102</v>
      </c>
      <c r="G13" s="56">
        <v>624</v>
      </c>
      <c r="H13" s="56">
        <v>0</v>
      </c>
      <c r="I13" s="56">
        <v>624</v>
      </c>
      <c r="J13" s="109">
        <v>9706159758</v>
      </c>
      <c r="K13" s="57" t="s">
        <v>75</v>
      </c>
      <c r="L13" s="51"/>
      <c r="M13" s="51"/>
      <c r="N13" s="51"/>
      <c r="O13" s="51"/>
      <c r="P13" s="85" t="s">
        <v>718</v>
      </c>
      <c r="Q13" s="51" t="s">
        <v>497</v>
      </c>
      <c r="R13" s="51">
        <v>22</v>
      </c>
      <c r="S13" s="51" t="s">
        <v>90</v>
      </c>
      <c r="T13" s="70"/>
    </row>
    <row r="14" spans="1:20">
      <c r="A14" s="4">
        <v>10</v>
      </c>
      <c r="B14" s="51" t="s">
        <v>66</v>
      </c>
      <c r="C14" s="52" t="s">
        <v>719</v>
      </c>
      <c r="D14" s="53" t="s">
        <v>27</v>
      </c>
      <c r="E14" s="54" t="s">
        <v>720</v>
      </c>
      <c r="F14" s="55" t="s">
        <v>72</v>
      </c>
      <c r="G14" s="56">
        <v>14</v>
      </c>
      <c r="H14" s="56">
        <v>10</v>
      </c>
      <c r="I14" s="56">
        <v>24</v>
      </c>
      <c r="J14" s="110">
        <v>9706076738</v>
      </c>
      <c r="K14" s="58" t="s">
        <v>75</v>
      </c>
      <c r="L14" s="51"/>
      <c r="M14" s="51"/>
      <c r="N14" s="51"/>
      <c r="O14" s="51"/>
      <c r="P14" s="85">
        <v>43354</v>
      </c>
      <c r="Q14" s="51" t="s">
        <v>419</v>
      </c>
      <c r="R14" s="51">
        <v>60</v>
      </c>
      <c r="S14" s="57" t="s">
        <v>74</v>
      </c>
      <c r="T14" s="53"/>
    </row>
    <row r="15" spans="1:20" ht="47.25">
      <c r="A15" s="4">
        <v>11</v>
      </c>
      <c r="B15" s="53" t="s">
        <v>66</v>
      </c>
      <c r="C15" s="72" t="s">
        <v>721</v>
      </c>
      <c r="D15" s="53" t="s">
        <v>107</v>
      </c>
      <c r="E15" s="58">
        <v>18306090725</v>
      </c>
      <c r="F15" s="55" t="s">
        <v>108</v>
      </c>
      <c r="G15" s="53">
        <v>33</v>
      </c>
      <c r="H15" s="53">
        <v>23</v>
      </c>
      <c r="I15" s="53">
        <v>51</v>
      </c>
      <c r="J15" s="53">
        <v>9706723942</v>
      </c>
      <c r="K15" s="64" t="s">
        <v>143</v>
      </c>
      <c r="L15" s="64" t="s">
        <v>146</v>
      </c>
      <c r="M15" s="60">
        <v>9401450775</v>
      </c>
      <c r="N15" s="64" t="s">
        <v>147</v>
      </c>
      <c r="O15" s="61">
        <v>9085982239</v>
      </c>
      <c r="P15" s="85" t="s">
        <v>722</v>
      </c>
      <c r="Q15" s="51" t="s">
        <v>420</v>
      </c>
      <c r="R15" s="51">
        <v>40</v>
      </c>
      <c r="S15" s="51" t="s">
        <v>90</v>
      </c>
      <c r="T15" s="53"/>
    </row>
    <row r="16" spans="1:20" ht="47.25">
      <c r="A16" s="4">
        <v>12</v>
      </c>
      <c r="B16" s="53" t="s">
        <v>66</v>
      </c>
      <c r="C16" s="72" t="s">
        <v>723</v>
      </c>
      <c r="D16" s="53" t="s">
        <v>107</v>
      </c>
      <c r="E16" s="58">
        <v>18306090724</v>
      </c>
      <c r="F16" s="55" t="s">
        <v>108</v>
      </c>
      <c r="G16" s="53">
        <v>19</v>
      </c>
      <c r="H16" s="53">
        <v>26</v>
      </c>
      <c r="I16" s="53">
        <v>31</v>
      </c>
      <c r="J16" s="53">
        <v>9401314555</v>
      </c>
      <c r="K16" s="64" t="s">
        <v>143</v>
      </c>
      <c r="L16" s="64" t="s">
        <v>146</v>
      </c>
      <c r="M16" s="60">
        <v>9401450775</v>
      </c>
      <c r="N16" s="64" t="s">
        <v>147</v>
      </c>
      <c r="O16" s="61">
        <v>9954964049</v>
      </c>
      <c r="P16" s="85" t="s">
        <v>722</v>
      </c>
      <c r="Q16" s="51" t="s">
        <v>420</v>
      </c>
      <c r="R16" s="51">
        <v>40</v>
      </c>
      <c r="S16" s="51" t="s">
        <v>90</v>
      </c>
      <c r="T16" s="53"/>
    </row>
    <row r="17" spans="1:20" ht="47.25">
      <c r="A17" s="4">
        <v>13</v>
      </c>
      <c r="B17" s="53" t="s">
        <v>66</v>
      </c>
      <c r="C17" s="72" t="s">
        <v>724</v>
      </c>
      <c r="D17" s="53" t="s">
        <v>107</v>
      </c>
      <c r="E17" s="58">
        <v>18306090825</v>
      </c>
      <c r="F17" s="55" t="s">
        <v>108</v>
      </c>
      <c r="G17" s="53">
        <v>13</v>
      </c>
      <c r="H17" s="53">
        <v>22</v>
      </c>
      <c r="I17" s="53">
        <v>26</v>
      </c>
      <c r="J17" s="53">
        <v>8822750713</v>
      </c>
      <c r="K17" s="64" t="s">
        <v>143</v>
      </c>
      <c r="L17" s="64" t="s">
        <v>146</v>
      </c>
      <c r="M17" s="60">
        <v>9401450775</v>
      </c>
      <c r="N17" s="64" t="s">
        <v>147</v>
      </c>
      <c r="O17" s="61">
        <v>9954964049</v>
      </c>
      <c r="P17" s="85" t="s">
        <v>722</v>
      </c>
      <c r="Q17" s="51" t="s">
        <v>420</v>
      </c>
      <c r="R17" s="51">
        <v>70</v>
      </c>
      <c r="S17" s="51" t="s">
        <v>90</v>
      </c>
      <c r="T17" s="53"/>
    </row>
    <row r="18" spans="1:20">
      <c r="A18" s="4">
        <v>14</v>
      </c>
      <c r="B18" s="53" t="s">
        <v>66</v>
      </c>
      <c r="C18" s="72" t="s">
        <v>725</v>
      </c>
      <c r="D18" s="53" t="s">
        <v>107</v>
      </c>
      <c r="E18" s="58">
        <v>18306090414</v>
      </c>
      <c r="F18" s="55" t="s">
        <v>108</v>
      </c>
      <c r="G18" s="53">
        <v>43</v>
      </c>
      <c r="H18" s="53">
        <v>43</v>
      </c>
      <c r="I18" s="53">
        <v>79</v>
      </c>
      <c r="J18" s="53">
        <v>9085250247</v>
      </c>
      <c r="K18" s="65" t="s">
        <v>153</v>
      </c>
      <c r="L18" s="65" t="s">
        <v>130</v>
      </c>
      <c r="M18" s="60">
        <v>9401450771</v>
      </c>
      <c r="N18" s="65" t="s">
        <v>131</v>
      </c>
      <c r="O18" s="61">
        <v>9678834367</v>
      </c>
      <c r="P18" s="85" t="s">
        <v>726</v>
      </c>
      <c r="Q18" s="51" t="s">
        <v>417</v>
      </c>
      <c r="R18" s="51">
        <v>60</v>
      </c>
      <c r="S18" s="51" t="s">
        <v>90</v>
      </c>
      <c r="T18" s="53"/>
    </row>
    <row r="19" spans="1:20">
      <c r="A19" s="4">
        <v>15</v>
      </c>
      <c r="B19" s="53" t="s">
        <v>66</v>
      </c>
      <c r="C19" s="72" t="s">
        <v>727</v>
      </c>
      <c r="D19" s="53" t="s">
        <v>107</v>
      </c>
      <c r="E19" s="58">
        <v>18306090415</v>
      </c>
      <c r="F19" s="55" t="s">
        <v>108</v>
      </c>
      <c r="G19" s="53">
        <v>45</v>
      </c>
      <c r="H19" s="53">
        <v>44</v>
      </c>
      <c r="I19" s="53">
        <v>80</v>
      </c>
      <c r="J19" s="53">
        <v>8876546087</v>
      </c>
      <c r="K19" s="65" t="s">
        <v>153</v>
      </c>
      <c r="L19" s="65" t="s">
        <v>130</v>
      </c>
      <c r="M19" s="60">
        <v>9401450771</v>
      </c>
      <c r="N19" s="65" t="s">
        <v>131</v>
      </c>
      <c r="O19" s="61">
        <v>9678834367</v>
      </c>
      <c r="P19" s="85" t="s">
        <v>726</v>
      </c>
      <c r="Q19" s="51" t="s">
        <v>417</v>
      </c>
      <c r="R19" s="51">
        <v>60</v>
      </c>
      <c r="S19" s="51" t="s">
        <v>90</v>
      </c>
      <c r="T19" s="53"/>
    </row>
    <row r="20" spans="1:20">
      <c r="A20" s="4">
        <v>16</v>
      </c>
      <c r="B20" s="53" t="s">
        <v>66</v>
      </c>
      <c r="C20" s="72" t="s">
        <v>728</v>
      </c>
      <c r="D20" s="53" t="s">
        <v>107</v>
      </c>
      <c r="E20" s="58">
        <v>18306090601</v>
      </c>
      <c r="F20" s="55" t="s">
        <v>108</v>
      </c>
      <c r="G20" s="53">
        <v>43</v>
      </c>
      <c r="H20" s="53">
        <v>43</v>
      </c>
      <c r="I20" s="53">
        <v>81</v>
      </c>
      <c r="J20" s="53">
        <v>9859128808</v>
      </c>
      <c r="K20" s="78" t="s">
        <v>179</v>
      </c>
      <c r="L20" s="64" t="s">
        <v>180</v>
      </c>
      <c r="M20" s="69">
        <v>9707661669</v>
      </c>
      <c r="N20" s="64" t="s">
        <v>181</v>
      </c>
      <c r="O20" s="61">
        <v>9706440297</v>
      </c>
      <c r="P20" s="85" t="s">
        <v>729</v>
      </c>
      <c r="Q20" s="51" t="s">
        <v>419</v>
      </c>
      <c r="R20" s="51">
        <v>60</v>
      </c>
      <c r="S20" s="51" t="s">
        <v>90</v>
      </c>
      <c r="T20" s="53"/>
    </row>
    <row r="21" spans="1:20">
      <c r="A21" s="4">
        <v>17</v>
      </c>
      <c r="B21" s="53" t="s">
        <v>66</v>
      </c>
      <c r="C21" s="72" t="s">
        <v>730</v>
      </c>
      <c r="D21" s="53" t="s">
        <v>107</v>
      </c>
      <c r="E21" s="58">
        <v>18306090602</v>
      </c>
      <c r="F21" s="55" t="s">
        <v>108</v>
      </c>
      <c r="G21" s="53">
        <v>28</v>
      </c>
      <c r="H21" s="53">
        <v>33</v>
      </c>
      <c r="I21" s="53">
        <v>44</v>
      </c>
      <c r="J21" s="53">
        <v>9706426064</v>
      </c>
      <c r="K21" s="78" t="s">
        <v>179</v>
      </c>
      <c r="L21" s="64" t="s">
        <v>180</v>
      </c>
      <c r="M21" s="69">
        <v>9707661669</v>
      </c>
      <c r="N21" s="64" t="s">
        <v>181</v>
      </c>
      <c r="O21" s="61">
        <v>9706440297</v>
      </c>
      <c r="P21" s="85" t="s">
        <v>729</v>
      </c>
      <c r="Q21" s="51" t="s">
        <v>419</v>
      </c>
      <c r="R21" s="51">
        <v>60</v>
      </c>
      <c r="S21" s="51" t="s">
        <v>90</v>
      </c>
      <c r="T21" s="53"/>
    </row>
    <row r="22" spans="1:20">
      <c r="A22" s="4">
        <v>18</v>
      </c>
      <c r="B22" s="53" t="s">
        <v>66</v>
      </c>
      <c r="C22" s="72" t="s">
        <v>731</v>
      </c>
      <c r="D22" s="53" t="s">
        <v>107</v>
      </c>
      <c r="E22" s="58">
        <v>18306090605</v>
      </c>
      <c r="F22" s="55" t="s">
        <v>108</v>
      </c>
      <c r="G22" s="53">
        <v>53</v>
      </c>
      <c r="H22" s="53">
        <v>48</v>
      </c>
      <c r="I22" s="53">
        <v>74</v>
      </c>
      <c r="J22" s="53">
        <v>9706913628</v>
      </c>
      <c r="K22" s="78" t="s">
        <v>179</v>
      </c>
      <c r="L22" s="64" t="s">
        <v>180</v>
      </c>
      <c r="M22" s="69">
        <v>9707661669</v>
      </c>
      <c r="N22" s="64" t="s">
        <v>214</v>
      </c>
      <c r="O22" s="61">
        <v>9706344041</v>
      </c>
      <c r="P22" s="85" t="s">
        <v>732</v>
      </c>
      <c r="Q22" s="51" t="s">
        <v>418</v>
      </c>
      <c r="R22" s="51">
        <v>70</v>
      </c>
      <c r="S22" s="51" t="s">
        <v>90</v>
      </c>
      <c r="T22" s="53"/>
    </row>
    <row r="23" spans="1:20">
      <c r="A23" s="4">
        <v>19</v>
      </c>
      <c r="B23" s="53" t="s">
        <v>66</v>
      </c>
      <c r="C23" s="72" t="s">
        <v>733</v>
      </c>
      <c r="D23" s="53" t="s">
        <v>107</v>
      </c>
      <c r="E23" s="58">
        <v>18306090606</v>
      </c>
      <c r="F23" s="55" t="s">
        <v>108</v>
      </c>
      <c r="G23" s="53">
        <v>22</v>
      </c>
      <c r="H23" s="53">
        <v>30</v>
      </c>
      <c r="I23" s="53">
        <v>38</v>
      </c>
      <c r="J23" s="53">
        <v>9854642944</v>
      </c>
      <c r="K23" s="78" t="s">
        <v>179</v>
      </c>
      <c r="L23" s="64" t="s">
        <v>180</v>
      </c>
      <c r="M23" s="69">
        <v>9707661669</v>
      </c>
      <c r="N23" s="64" t="s">
        <v>214</v>
      </c>
      <c r="O23" s="61">
        <v>9706344041</v>
      </c>
      <c r="P23" s="85" t="s">
        <v>732</v>
      </c>
      <c r="Q23" s="51" t="s">
        <v>418</v>
      </c>
      <c r="R23" s="51">
        <v>70</v>
      </c>
      <c r="S23" s="51" t="s">
        <v>90</v>
      </c>
      <c r="T23" s="53"/>
    </row>
    <row r="24" spans="1:20">
      <c r="A24" s="4">
        <v>20</v>
      </c>
      <c r="B24" s="53" t="s">
        <v>66</v>
      </c>
      <c r="C24" s="72" t="s">
        <v>734</v>
      </c>
      <c r="D24" s="53" t="s">
        <v>107</v>
      </c>
      <c r="E24" s="58">
        <v>18306090608</v>
      </c>
      <c r="F24" s="55" t="s">
        <v>108</v>
      </c>
      <c r="G24" s="53">
        <v>53</v>
      </c>
      <c r="H24" s="53">
        <v>42</v>
      </c>
      <c r="I24" s="53">
        <v>84</v>
      </c>
      <c r="J24" s="53">
        <v>9859151591</v>
      </c>
      <c r="K24" s="64" t="s">
        <v>116</v>
      </c>
      <c r="L24" s="64" t="s">
        <v>735</v>
      </c>
      <c r="M24" s="60">
        <v>9401450781</v>
      </c>
      <c r="N24" s="64" t="s">
        <v>736</v>
      </c>
      <c r="O24" s="61">
        <v>9706235942</v>
      </c>
      <c r="P24" s="85" t="s">
        <v>737</v>
      </c>
      <c r="Q24" s="51" t="s">
        <v>422</v>
      </c>
      <c r="R24" s="51">
        <v>70</v>
      </c>
      <c r="S24" s="51" t="s">
        <v>90</v>
      </c>
      <c r="T24" s="53"/>
    </row>
    <row r="25" spans="1:20" ht="31.5">
      <c r="A25" s="4">
        <v>21</v>
      </c>
      <c r="B25" s="53" t="s">
        <v>66</v>
      </c>
      <c r="C25" s="72" t="s">
        <v>738</v>
      </c>
      <c r="D25" s="53" t="s">
        <v>107</v>
      </c>
      <c r="E25" s="58">
        <v>18306090610</v>
      </c>
      <c r="F25" s="55" t="s">
        <v>108</v>
      </c>
      <c r="G25" s="53">
        <v>23</v>
      </c>
      <c r="H25" s="53">
        <v>24</v>
      </c>
      <c r="I25" s="53">
        <v>49</v>
      </c>
      <c r="J25" s="53">
        <v>9613285456</v>
      </c>
      <c r="K25" s="64" t="s">
        <v>116</v>
      </c>
      <c r="L25" s="64" t="s">
        <v>117</v>
      </c>
      <c r="M25" s="69">
        <v>9435920486</v>
      </c>
      <c r="N25" s="64" t="s">
        <v>216</v>
      </c>
      <c r="O25" s="61">
        <v>9859839326</v>
      </c>
      <c r="P25" s="85" t="s">
        <v>739</v>
      </c>
      <c r="Q25" s="51" t="s">
        <v>417</v>
      </c>
      <c r="R25" s="51">
        <v>70</v>
      </c>
      <c r="S25" s="51" t="s">
        <v>90</v>
      </c>
      <c r="T25" s="53"/>
    </row>
    <row r="26" spans="1:20" ht="31.5">
      <c r="A26" s="4">
        <v>22</v>
      </c>
      <c r="B26" s="53" t="s">
        <v>66</v>
      </c>
      <c r="C26" s="72" t="s">
        <v>740</v>
      </c>
      <c r="D26" s="53" t="s">
        <v>107</v>
      </c>
      <c r="E26" s="58">
        <v>18306090611</v>
      </c>
      <c r="F26" s="55" t="s">
        <v>108</v>
      </c>
      <c r="G26" s="53">
        <v>13</v>
      </c>
      <c r="H26" s="53">
        <v>14</v>
      </c>
      <c r="I26" s="53">
        <v>37</v>
      </c>
      <c r="J26" s="53">
        <v>8751803839</v>
      </c>
      <c r="K26" s="64" t="s">
        <v>116</v>
      </c>
      <c r="L26" s="64" t="s">
        <v>117</v>
      </c>
      <c r="M26" s="69">
        <v>9435920486</v>
      </c>
      <c r="N26" s="64" t="s">
        <v>216</v>
      </c>
      <c r="O26" s="61">
        <v>9859839326</v>
      </c>
      <c r="P26" s="85" t="s">
        <v>739</v>
      </c>
      <c r="Q26" s="51" t="s">
        <v>417</v>
      </c>
      <c r="R26" s="51">
        <v>70</v>
      </c>
      <c r="S26" s="51" t="s">
        <v>90</v>
      </c>
      <c r="T26" s="53"/>
    </row>
    <row r="27" spans="1:20" ht="31.5">
      <c r="A27" s="4">
        <v>23</v>
      </c>
      <c r="B27" s="53" t="s">
        <v>66</v>
      </c>
      <c r="C27" s="72" t="s">
        <v>741</v>
      </c>
      <c r="D27" s="53" t="s">
        <v>107</v>
      </c>
      <c r="E27" s="58">
        <v>18306090612</v>
      </c>
      <c r="F27" s="55" t="s">
        <v>108</v>
      </c>
      <c r="G27" s="53">
        <v>42</v>
      </c>
      <c r="H27" s="53">
        <v>35</v>
      </c>
      <c r="I27" s="53">
        <v>70</v>
      </c>
      <c r="J27" s="53">
        <v>9854219117</v>
      </c>
      <c r="K27" s="64" t="s">
        <v>116</v>
      </c>
      <c r="L27" s="64" t="s">
        <v>117</v>
      </c>
      <c r="M27" s="69">
        <v>9435920486</v>
      </c>
      <c r="N27" s="64" t="s">
        <v>216</v>
      </c>
      <c r="O27" s="61">
        <v>9859839326</v>
      </c>
      <c r="P27" s="85" t="s">
        <v>739</v>
      </c>
      <c r="Q27" s="51" t="s">
        <v>417</v>
      </c>
      <c r="R27" s="51">
        <v>70</v>
      </c>
      <c r="S27" s="51" t="s">
        <v>90</v>
      </c>
      <c r="T27" s="53"/>
    </row>
    <row r="28" spans="1:20" ht="31.5">
      <c r="A28" s="4">
        <v>24</v>
      </c>
      <c r="B28" s="53" t="s">
        <v>66</v>
      </c>
      <c r="C28" s="72" t="s">
        <v>742</v>
      </c>
      <c r="D28" s="53" t="s">
        <v>107</v>
      </c>
      <c r="E28" s="58">
        <v>18306090613</v>
      </c>
      <c r="F28" s="55" t="s">
        <v>108</v>
      </c>
      <c r="G28" s="53">
        <v>32</v>
      </c>
      <c r="H28" s="53">
        <v>24</v>
      </c>
      <c r="I28" s="53">
        <v>50</v>
      </c>
      <c r="J28" s="53">
        <v>9706710047</v>
      </c>
      <c r="K28" s="64" t="s">
        <v>116</v>
      </c>
      <c r="L28" s="64" t="s">
        <v>117</v>
      </c>
      <c r="M28" s="69">
        <v>9435920486</v>
      </c>
      <c r="N28" s="64" t="s">
        <v>216</v>
      </c>
      <c r="O28" s="61">
        <v>9859839326</v>
      </c>
      <c r="P28" s="85" t="s">
        <v>737</v>
      </c>
      <c r="Q28" s="51" t="s">
        <v>422</v>
      </c>
      <c r="R28" s="51">
        <v>120</v>
      </c>
      <c r="S28" s="51" t="s">
        <v>92</v>
      </c>
      <c r="T28" s="53"/>
    </row>
    <row r="29" spans="1:20">
      <c r="A29" s="4">
        <v>25</v>
      </c>
      <c r="B29" s="53" t="s">
        <v>66</v>
      </c>
      <c r="C29" s="72" t="s">
        <v>111</v>
      </c>
      <c r="D29" s="53" t="s">
        <v>107</v>
      </c>
      <c r="E29" s="58">
        <v>18306090618</v>
      </c>
      <c r="F29" s="55" t="s">
        <v>108</v>
      </c>
      <c r="G29" s="53">
        <v>19</v>
      </c>
      <c r="H29" s="53">
        <v>25</v>
      </c>
      <c r="I29" s="53">
        <v>36</v>
      </c>
      <c r="J29" s="53">
        <v>8011354283</v>
      </c>
      <c r="K29" s="64" t="s">
        <v>73</v>
      </c>
      <c r="L29" s="64" t="s">
        <v>743</v>
      </c>
      <c r="M29" s="51">
        <v>9706966192</v>
      </c>
      <c r="N29" s="56" t="s">
        <v>744</v>
      </c>
      <c r="O29" s="61">
        <v>8472974550</v>
      </c>
      <c r="P29" s="85" t="s">
        <v>745</v>
      </c>
      <c r="Q29" s="51" t="s">
        <v>421</v>
      </c>
      <c r="R29" s="51">
        <v>120</v>
      </c>
      <c r="S29" s="51" t="s">
        <v>92</v>
      </c>
      <c r="T29" s="53"/>
    </row>
    <row r="30" spans="1:20">
      <c r="A30" s="4">
        <v>26</v>
      </c>
      <c r="B30" s="53" t="s">
        <v>66</v>
      </c>
      <c r="C30" s="72" t="s">
        <v>112</v>
      </c>
      <c r="D30" s="53" t="s">
        <v>107</v>
      </c>
      <c r="E30" s="58">
        <v>18306090619</v>
      </c>
      <c r="F30" s="55" t="s">
        <v>108</v>
      </c>
      <c r="G30" s="53">
        <v>20</v>
      </c>
      <c r="H30" s="53">
        <v>23</v>
      </c>
      <c r="I30" s="53">
        <v>35</v>
      </c>
      <c r="J30" s="53">
        <v>9854454330</v>
      </c>
      <c r="K30" s="64" t="s">
        <v>73</v>
      </c>
      <c r="L30" s="64" t="s">
        <v>743</v>
      </c>
      <c r="M30" s="51">
        <v>9706966192</v>
      </c>
      <c r="N30" s="56" t="s">
        <v>746</v>
      </c>
      <c r="O30" s="61">
        <v>8472974550</v>
      </c>
      <c r="P30" s="85" t="s">
        <v>745</v>
      </c>
      <c r="Q30" s="51" t="s">
        <v>421</v>
      </c>
      <c r="R30" s="51">
        <v>40</v>
      </c>
      <c r="S30" s="51" t="s">
        <v>90</v>
      </c>
      <c r="T30" s="53"/>
    </row>
    <row r="31" spans="1:20">
      <c r="A31" s="4">
        <v>27</v>
      </c>
      <c r="B31" s="53" t="s">
        <v>66</v>
      </c>
      <c r="C31" s="72" t="s">
        <v>113</v>
      </c>
      <c r="D31" s="53" t="s">
        <v>107</v>
      </c>
      <c r="E31" s="58">
        <v>18306090620</v>
      </c>
      <c r="F31" s="55" t="s">
        <v>108</v>
      </c>
      <c r="G31" s="53">
        <v>20</v>
      </c>
      <c r="H31" s="53">
        <v>14</v>
      </c>
      <c r="I31" s="53">
        <v>39</v>
      </c>
      <c r="J31" s="53">
        <v>9859360231</v>
      </c>
      <c r="K31" s="64" t="s">
        <v>73</v>
      </c>
      <c r="L31" s="64" t="s">
        <v>743</v>
      </c>
      <c r="M31" s="51">
        <v>9706966192</v>
      </c>
      <c r="N31" s="56" t="s">
        <v>746</v>
      </c>
      <c r="O31" s="61">
        <v>8472974550</v>
      </c>
      <c r="P31" s="85" t="s">
        <v>745</v>
      </c>
      <c r="Q31" s="51" t="s">
        <v>421</v>
      </c>
      <c r="R31" s="51">
        <v>40</v>
      </c>
      <c r="S31" s="51" t="s">
        <v>90</v>
      </c>
      <c r="T31" s="53"/>
    </row>
    <row r="32" spans="1:20">
      <c r="A32" s="4">
        <v>28</v>
      </c>
      <c r="B32" s="53" t="s">
        <v>66</v>
      </c>
      <c r="C32" s="72" t="s">
        <v>747</v>
      </c>
      <c r="D32" s="53" t="s">
        <v>107</v>
      </c>
      <c r="E32" s="97">
        <v>18306150108</v>
      </c>
      <c r="F32" s="55" t="s">
        <v>108</v>
      </c>
      <c r="G32" s="53">
        <v>28</v>
      </c>
      <c r="H32" s="53">
        <v>29</v>
      </c>
      <c r="I32" s="53">
        <v>57</v>
      </c>
      <c r="J32" s="53">
        <v>9854627250</v>
      </c>
      <c r="K32" s="57" t="s">
        <v>75</v>
      </c>
      <c r="L32" s="72"/>
      <c r="M32" s="111">
        <v>9127093354</v>
      </c>
      <c r="N32" s="53"/>
      <c r="O32" s="53"/>
      <c r="P32" s="85" t="s">
        <v>748</v>
      </c>
      <c r="Q32" s="53" t="s">
        <v>418</v>
      </c>
      <c r="R32" s="53"/>
      <c r="S32" s="53"/>
      <c r="T32" s="53"/>
    </row>
    <row r="33" spans="1:20">
      <c r="A33" s="4">
        <v>29</v>
      </c>
      <c r="B33" s="53" t="s">
        <v>66</v>
      </c>
      <c r="C33" s="72" t="s">
        <v>749</v>
      </c>
      <c r="D33" s="53" t="s">
        <v>107</v>
      </c>
      <c r="E33" s="97">
        <v>18306150106</v>
      </c>
      <c r="F33" s="55" t="s">
        <v>108</v>
      </c>
      <c r="G33" s="53">
        <v>22</v>
      </c>
      <c r="H33" s="53">
        <v>17</v>
      </c>
      <c r="I33" s="53">
        <v>39</v>
      </c>
      <c r="J33" s="53">
        <v>9706613012</v>
      </c>
      <c r="K33" s="57" t="s">
        <v>75</v>
      </c>
      <c r="L33" s="72"/>
      <c r="M33" s="111">
        <v>9706613012</v>
      </c>
      <c r="N33" s="53"/>
      <c r="O33" s="53"/>
      <c r="P33" s="85" t="s">
        <v>748</v>
      </c>
      <c r="Q33" s="53" t="s">
        <v>418</v>
      </c>
      <c r="R33" s="53"/>
      <c r="S33" s="53"/>
      <c r="T33" s="70"/>
    </row>
    <row r="34" spans="1:20">
      <c r="A34" s="4">
        <v>30</v>
      </c>
      <c r="B34" s="53" t="s">
        <v>66</v>
      </c>
      <c r="C34" s="72" t="s">
        <v>750</v>
      </c>
      <c r="D34" s="53" t="s">
        <v>107</v>
      </c>
      <c r="E34" s="97">
        <v>18306150306</v>
      </c>
      <c r="F34" s="55" t="s">
        <v>108</v>
      </c>
      <c r="G34" s="53">
        <v>19</v>
      </c>
      <c r="H34" s="53">
        <v>11</v>
      </c>
      <c r="I34" s="53">
        <v>30</v>
      </c>
      <c r="J34" s="53">
        <v>9577792334</v>
      </c>
      <c r="K34" s="57" t="s">
        <v>75</v>
      </c>
      <c r="L34" s="72"/>
      <c r="M34" s="111">
        <v>9577792334</v>
      </c>
      <c r="N34" s="53"/>
      <c r="O34" s="53"/>
      <c r="P34" s="85">
        <v>43384</v>
      </c>
      <c r="Q34" s="53" t="s">
        <v>422</v>
      </c>
      <c r="R34" s="53"/>
      <c r="S34" s="53"/>
      <c r="T34" s="70"/>
    </row>
    <row r="35" spans="1:20">
      <c r="A35" s="4">
        <v>31</v>
      </c>
      <c r="B35" s="53" t="s">
        <v>66</v>
      </c>
      <c r="C35" s="72" t="s">
        <v>224</v>
      </c>
      <c r="D35" s="53" t="s">
        <v>107</v>
      </c>
      <c r="E35" s="97">
        <v>18306150212</v>
      </c>
      <c r="F35" s="55" t="s">
        <v>108</v>
      </c>
      <c r="G35" s="53">
        <v>30</v>
      </c>
      <c r="H35" s="53">
        <v>28</v>
      </c>
      <c r="I35" s="53">
        <v>58</v>
      </c>
      <c r="J35" s="53">
        <v>9678401607</v>
      </c>
      <c r="K35" s="57" t="s">
        <v>75</v>
      </c>
      <c r="L35" s="51"/>
      <c r="M35" s="111">
        <v>9678401607</v>
      </c>
      <c r="N35" s="51"/>
      <c r="O35" s="51"/>
      <c r="P35" s="85">
        <v>43354</v>
      </c>
      <c r="Q35" s="62" t="s">
        <v>420</v>
      </c>
      <c r="R35" s="51">
        <v>50</v>
      </c>
      <c r="S35" s="51" t="s">
        <v>74</v>
      </c>
      <c r="T35" s="70"/>
    </row>
    <row r="36" spans="1:20">
      <c r="A36" s="4">
        <v>32</v>
      </c>
      <c r="B36" s="53" t="s">
        <v>66</v>
      </c>
      <c r="C36" s="72" t="s">
        <v>751</v>
      </c>
      <c r="D36" s="53" t="s">
        <v>107</v>
      </c>
      <c r="E36" s="97">
        <v>18306150209</v>
      </c>
      <c r="F36" s="55" t="s">
        <v>108</v>
      </c>
      <c r="G36" s="53">
        <v>12</v>
      </c>
      <c r="H36" s="53">
        <v>11</v>
      </c>
      <c r="I36" s="53">
        <v>23</v>
      </c>
      <c r="J36" s="53">
        <v>9859813047</v>
      </c>
      <c r="K36" s="57" t="s">
        <v>75</v>
      </c>
      <c r="L36" s="51"/>
      <c r="M36" s="111">
        <v>9859813047</v>
      </c>
      <c r="N36" s="51"/>
      <c r="O36" s="51"/>
      <c r="P36" s="85">
        <v>43354</v>
      </c>
      <c r="Q36" s="62" t="s">
        <v>420</v>
      </c>
      <c r="R36" s="51"/>
      <c r="S36" s="51"/>
      <c r="T36" s="70"/>
    </row>
    <row r="37" spans="1:20">
      <c r="A37" s="4">
        <v>33</v>
      </c>
      <c r="B37" s="53" t="s">
        <v>66</v>
      </c>
      <c r="C37" s="72" t="s">
        <v>114</v>
      </c>
      <c r="D37" s="53" t="s">
        <v>107</v>
      </c>
      <c r="E37" s="97">
        <v>18306150234</v>
      </c>
      <c r="F37" s="55" t="s">
        <v>108</v>
      </c>
      <c r="G37" s="53">
        <v>14</v>
      </c>
      <c r="H37" s="53">
        <v>12</v>
      </c>
      <c r="I37" s="53">
        <v>26</v>
      </c>
      <c r="J37" s="53">
        <v>9678668681</v>
      </c>
      <c r="K37" s="57" t="s">
        <v>75</v>
      </c>
      <c r="L37" s="51"/>
      <c r="M37" s="111">
        <v>9678668681</v>
      </c>
      <c r="N37" s="51"/>
      <c r="O37" s="51"/>
      <c r="P37" s="85" t="s">
        <v>739</v>
      </c>
      <c r="Q37" s="51" t="s">
        <v>417</v>
      </c>
      <c r="R37" s="51"/>
      <c r="S37" s="51"/>
      <c r="T37" s="70"/>
    </row>
    <row r="38" spans="1:20">
      <c r="A38" s="4">
        <v>34</v>
      </c>
      <c r="B38" s="53" t="s">
        <v>66</v>
      </c>
      <c r="C38" s="72" t="s">
        <v>115</v>
      </c>
      <c r="D38" s="53" t="s">
        <v>107</v>
      </c>
      <c r="E38" s="97">
        <v>18306150230</v>
      </c>
      <c r="F38" s="55" t="s">
        <v>108</v>
      </c>
      <c r="G38" s="53">
        <v>16</v>
      </c>
      <c r="H38" s="53">
        <v>29</v>
      </c>
      <c r="I38" s="53">
        <v>45</v>
      </c>
      <c r="J38" s="53">
        <v>8751898069</v>
      </c>
      <c r="K38" s="64" t="s">
        <v>116</v>
      </c>
      <c r="L38" s="64" t="s">
        <v>117</v>
      </c>
      <c r="M38" s="111">
        <v>9101488625</v>
      </c>
      <c r="N38" s="64" t="s">
        <v>118</v>
      </c>
      <c r="O38" s="61">
        <v>8749944850</v>
      </c>
      <c r="P38" s="85" t="s">
        <v>752</v>
      </c>
      <c r="Q38" s="51" t="s">
        <v>420</v>
      </c>
      <c r="R38" s="51"/>
      <c r="S38" s="51"/>
      <c r="T38" s="70"/>
    </row>
    <row r="39" spans="1:20">
      <c r="A39" s="4">
        <v>35</v>
      </c>
      <c r="B39" s="53" t="s">
        <v>66</v>
      </c>
      <c r="C39" s="72" t="s">
        <v>753</v>
      </c>
      <c r="D39" s="53" t="s">
        <v>107</v>
      </c>
      <c r="E39" s="97">
        <v>18306150224</v>
      </c>
      <c r="F39" s="55" t="s">
        <v>108</v>
      </c>
      <c r="G39" s="53">
        <v>19</v>
      </c>
      <c r="H39" s="53">
        <v>29</v>
      </c>
      <c r="I39" s="53">
        <v>48</v>
      </c>
      <c r="J39" s="53">
        <v>8011238169</v>
      </c>
      <c r="K39" s="64" t="s">
        <v>116</v>
      </c>
      <c r="L39" s="64" t="s">
        <v>117</v>
      </c>
      <c r="M39" s="111">
        <v>8011238169</v>
      </c>
      <c r="N39" s="64" t="s">
        <v>118</v>
      </c>
      <c r="O39" s="61">
        <v>8749944850</v>
      </c>
      <c r="P39" s="85" t="s">
        <v>752</v>
      </c>
      <c r="Q39" s="51" t="s">
        <v>420</v>
      </c>
      <c r="R39" s="51"/>
      <c r="S39" s="51"/>
      <c r="T39" s="70"/>
    </row>
    <row r="40" spans="1:20" ht="17.25" thickBot="1">
      <c r="A40" s="4">
        <v>36</v>
      </c>
      <c r="B40" s="53" t="s">
        <v>66</v>
      </c>
      <c r="C40" s="72" t="s">
        <v>119</v>
      </c>
      <c r="D40" s="53" t="s">
        <v>107</v>
      </c>
      <c r="E40" s="97">
        <v>18306150231</v>
      </c>
      <c r="F40" s="55" t="s">
        <v>108</v>
      </c>
      <c r="G40" s="53">
        <v>9</v>
      </c>
      <c r="H40" s="53">
        <v>12</v>
      </c>
      <c r="I40" s="53">
        <v>21</v>
      </c>
      <c r="J40" s="53">
        <v>9435382867</v>
      </c>
      <c r="K40" s="64" t="s">
        <v>116</v>
      </c>
      <c r="L40" s="64" t="s">
        <v>117</v>
      </c>
      <c r="M40" s="111">
        <v>9435382867</v>
      </c>
      <c r="N40" s="64" t="s">
        <v>118</v>
      </c>
      <c r="O40" s="61">
        <v>8749944850</v>
      </c>
      <c r="P40" s="85" t="s">
        <v>752</v>
      </c>
      <c r="Q40" s="51" t="s">
        <v>420</v>
      </c>
      <c r="R40" s="51"/>
      <c r="S40" s="51"/>
      <c r="T40" s="70"/>
    </row>
    <row r="41" spans="1:20" ht="32.25" thickBot="1">
      <c r="A41" s="4">
        <v>37</v>
      </c>
      <c r="B41" s="53" t="s">
        <v>67</v>
      </c>
      <c r="C41" s="105" t="s">
        <v>1106</v>
      </c>
      <c r="D41" s="53" t="s">
        <v>27</v>
      </c>
      <c r="E41" s="105">
        <v>18110103705</v>
      </c>
      <c r="F41" s="105" t="s">
        <v>72</v>
      </c>
      <c r="G41" s="56">
        <v>138</v>
      </c>
      <c r="H41" s="56">
        <v>136</v>
      </c>
      <c r="I41" s="56">
        <v>274</v>
      </c>
      <c r="J41" s="109">
        <v>9854986714</v>
      </c>
      <c r="K41" s="57"/>
      <c r="L41" s="51"/>
      <c r="M41" s="51"/>
      <c r="N41" s="51"/>
      <c r="O41" s="51"/>
      <c r="P41" s="106" t="s">
        <v>1107</v>
      </c>
      <c r="Q41" s="51" t="s">
        <v>1083</v>
      </c>
      <c r="R41" s="51">
        <v>90</v>
      </c>
      <c r="S41" s="51" t="s">
        <v>90</v>
      </c>
      <c r="T41" s="70"/>
    </row>
    <row r="42" spans="1:20" ht="17.25" thickBot="1">
      <c r="A42" s="4">
        <v>38</v>
      </c>
      <c r="B42" s="51" t="s">
        <v>67</v>
      </c>
      <c r="C42" s="52" t="s">
        <v>1108</v>
      </c>
      <c r="D42" s="53" t="s">
        <v>27</v>
      </c>
      <c r="E42" s="54" t="s">
        <v>1109</v>
      </c>
      <c r="F42" s="55" t="s">
        <v>72</v>
      </c>
      <c r="G42" s="56">
        <v>19</v>
      </c>
      <c r="H42" s="56">
        <v>23</v>
      </c>
      <c r="I42" s="56">
        <v>42</v>
      </c>
      <c r="J42" s="109">
        <v>9954506573</v>
      </c>
      <c r="K42" s="57" t="s">
        <v>435</v>
      </c>
      <c r="L42" s="78" t="s">
        <v>436</v>
      </c>
      <c r="M42" s="58"/>
      <c r="N42" s="51"/>
      <c r="O42" s="51"/>
      <c r="P42" s="107" t="s">
        <v>752</v>
      </c>
      <c r="Q42" s="51" t="s">
        <v>420</v>
      </c>
      <c r="R42" s="51">
        <v>60</v>
      </c>
      <c r="S42" s="51" t="s">
        <v>74</v>
      </c>
      <c r="T42" s="70"/>
    </row>
    <row r="43" spans="1:20" ht="17.25" thickBot="1">
      <c r="A43" s="4">
        <v>39</v>
      </c>
      <c r="B43" s="51" t="s">
        <v>67</v>
      </c>
      <c r="C43" s="52" t="s">
        <v>502</v>
      </c>
      <c r="D43" s="53" t="s">
        <v>27</v>
      </c>
      <c r="E43" s="54" t="s">
        <v>503</v>
      </c>
      <c r="F43" s="55" t="s">
        <v>84</v>
      </c>
      <c r="G43" s="56">
        <v>8</v>
      </c>
      <c r="H43" s="56">
        <v>6</v>
      </c>
      <c r="I43" s="56">
        <v>14</v>
      </c>
      <c r="J43" s="109">
        <v>8134955036</v>
      </c>
      <c r="K43" s="64" t="s">
        <v>258</v>
      </c>
      <c r="L43" s="68" t="s">
        <v>244</v>
      </c>
      <c r="M43" s="60">
        <v>9401450802</v>
      </c>
      <c r="N43" s="64" t="s">
        <v>245</v>
      </c>
      <c r="O43" s="73">
        <v>9854748381</v>
      </c>
      <c r="P43" s="107" t="s">
        <v>732</v>
      </c>
      <c r="Q43" s="51" t="s">
        <v>418</v>
      </c>
      <c r="R43" s="51">
        <v>60</v>
      </c>
      <c r="S43" s="51" t="s">
        <v>90</v>
      </c>
      <c r="T43" s="70"/>
    </row>
    <row r="44" spans="1:20" ht="32.25" thickBot="1">
      <c r="A44" s="4">
        <v>40</v>
      </c>
      <c r="B44" s="53" t="s">
        <v>67</v>
      </c>
      <c r="C44" s="70" t="s">
        <v>1110</v>
      </c>
      <c r="D44" s="53" t="s">
        <v>27</v>
      </c>
      <c r="E44" s="65" t="s">
        <v>1111</v>
      </c>
      <c r="F44" s="55" t="s">
        <v>103</v>
      </c>
      <c r="G44" s="56">
        <v>13</v>
      </c>
      <c r="H44" s="56">
        <v>8</v>
      </c>
      <c r="I44" s="56">
        <v>21</v>
      </c>
      <c r="J44" s="110">
        <v>9435381693</v>
      </c>
      <c r="K44" s="64" t="s">
        <v>255</v>
      </c>
      <c r="L44" s="64" t="s">
        <v>256</v>
      </c>
      <c r="M44" s="60">
        <v>9577094025</v>
      </c>
      <c r="N44" s="64" t="s">
        <v>251</v>
      </c>
      <c r="O44" s="61">
        <v>8721092136</v>
      </c>
      <c r="P44" s="107" t="s">
        <v>732</v>
      </c>
      <c r="Q44" s="51" t="s">
        <v>420</v>
      </c>
      <c r="R44" s="51">
        <v>60</v>
      </c>
      <c r="S44" s="51" t="s">
        <v>74</v>
      </c>
      <c r="T44" s="100"/>
    </row>
    <row r="45" spans="1:20" ht="32.25" thickBot="1">
      <c r="A45" s="4">
        <v>41</v>
      </c>
      <c r="B45" s="51" t="s">
        <v>67</v>
      </c>
      <c r="C45" s="52" t="s">
        <v>1112</v>
      </c>
      <c r="D45" s="53" t="s">
        <v>27</v>
      </c>
      <c r="E45" s="54" t="s">
        <v>1113</v>
      </c>
      <c r="F45" s="55" t="s">
        <v>72</v>
      </c>
      <c r="G45" s="56">
        <v>53</v>
      </c>
      <c r="H45" s="56">
        <v>66</v>
      </c>
      <c r="I45" s="56">
        <v>119</v>
      </c>
      <c r="J45" s="110">
        <v>9854333772</v>
      </c>
      <c r="K45" s="57" t="s">
        <v>635</v>
      </c>
      <c r="L45" s="64" t="s">
        <v>478</v>
      </c>
      <c r="M45" s="60">
        <v>9854236345</v>
      </c>
      <c r="N45" s="65" t="s">
        <v>314</v>
      </c>
      <c r="O45" s="61">
        <v>99578660281</v>
      </c>
      <c r="P45" s="107" t="s">
        <v>1114</v>
      </c>
      <c r="Q45" s="51" t="s">
        <v>1115</v>
      </c>
      <c r="R45" s="51">
        <v>65</v>
      </c>
      <c r="S45" s="57" t="s">
        <v>74</v>
      </c>
      <c r="T45" s="100"/>
    </row>
    <row r="46" spans="1:20" ht="17.25" thickBot="1">
      <c r="A46" s="4">
        <v>42</v>
      </c>
      <c r="B46" s="51" t="s">
        <v>67</v>
      </c>
      <c r="C46" s="52" t="s">
        <v>1116</v>
      </c>
      <c r="D46" s="53" t="s">
        <v>27</v>
      </c>
      <c r="E46" s="54" t="s">
        <v>1117</v>
      </c>
      <c r="F46" s="55" t="s">
        <v>72</v>
      </c>
      <c r="G46" s="56">
        <v>77</v>
      </c>
      <c r="H46" s="56">
        <v>60</v>
      </c>
      <c r="I46" s="56">
        <v>137</v>
      </c>
      <c r="J46" s="110">
        <v>8402978291</v>
      </c>
      <c r="K46" s="57" t="s">
        <v>635</v>
      </c>
      <c r="L46" s="64" t="s">
        <v>478</v>
      </c>
      <c r="M46" s="60">
        <v>9854236345</v>
      </c>
      <c r="N46" s="65" t="s">
        <v>479</v>
      </c>
      <c r="O46" s="61">
        <v>9954085041</v>
      </c>
      <c r="P46" s="107" t="s">
        <v>739</v>
      </c>
      <c r="Q46" s="51" t="s">
        <v>417</v>
      </c>
      <c r="R46" s="51">
        <v>60</v>
      </c>
      <c r="S46" s="51" t="s">
        <v>90</v>
      </c>
      <c r="T46" s="100"/>
    </row>
    <row r="47" spans="1:20" ht="17.25" thickBot="1">
      <c r="A47" s="4">
        <v>43</v>
      </c>
      <c r="B47" s="51" t="s">
        <v>67</v>
      </c>
      <c r="C47" s="52" t="s">
        <v>498</v>
      </c>
      <c r="D47" s="53" t="s">
        <v>27</v>
      </c>
      <c r="E47" s="54" t="s">
        <v>499</v>
      </c>
      <c r="F47" s="55" t="s">
        <v>72</v>
      </c>
      <c r="G47" s="56">
        <v>3</v>
      </c>
      <c r="H47" s="56">
        <v>2</v>
      </c>
      <c r="I47" s="56">
        <v>5</v>
      </c>
      <c r="J47" s="110">
        <v>8473847146</v>
      </c>
      <c r="K47" s="58" t="s">
        <v>257</v>
      </c>
      <c r="L47" s="59" t="s">
        <v>259</v>
      </c>
      <c r="M47" s="60">
        <v>9401450805</v>
      </c>
      <c r="N47" s="64" t="s">
        <v>500</v>
      </c>
      <c r="O47" s="73">
        <v>7399492001</v>
      </c>
      <c r="P47" s="107" t="s">
        <v>732</v>
      </c>
      <c r="Q47" s="51" t="s">
        <v>418</v>
      </c>
      <c r="R47" s="51">
        <v>120</v>
      </c>
      <c r="S47" s="51" t="s">
        <v>90</v>
      </c>
      <c r="T47" s="100"/>
    </row>
    <row r="48" spans="1:20" ht="32.25" thickBot="1">
      <c r="A48" s="4">
        <v>44</v>
      </c>
      <c r="B48" s="51" t="s">
        <v>67</v>
      </c>
      <c r="C48" s="52" t="s">
        <v>406</v>
      </c>
      <c r="D48" s="53" t="s">
        <v>27</v>
      </c>
      <c r="E48" s="54" t="s">
        <v>407</v>
      </c>
      <c r="F48" s="55" t="s">
        <v>84</v>
      </c>
      <c r="G48" s="56">
        <v>47</v>
      </c>
      <c r="H48" s="56">
        <v>58</v>
      </c>
      <c r="I48" s="56">
        <v>105</v>
      </c>
      <c r="J48" s="110">
        <v>9854834160</v>
      </c>
      <c r="K48" s="66" t="s">
        <v>86</v>
      </c>
      <c r="L48" s="66" t="s">
        <v>91</v>
      </c>
      <c r="M48" s="51"/>
      <c r="N48" s="66" t="s">
        <v>389</v>
      </c>
      <c r="O48" s="51"/>
      <c r="P48" s="107" t="s">
        <v>739</v>
      </c>
      <c r="Q48" s="51" t="s">
        <v>417</v>
      </c>
      <c r="R48" s="51">
        <v>50</v>
      </c>
      <c r="S48" s="51" t="s">
        <v>90</v>
      </c>
      <c r="T48" s="100"/>
    </row>
    <row r="49" spans="1:20" ht="32.25" thickBot="1">
      <c r="A49" s="4">
        <v>45</v>
      </c>
      <c r="B49" s="53" t="s">
        <v>67</v>
      </c>
      <c r="C49" s="70" t="s">
        <v>1118</v>
      </c>
      <c r="D49" s="53" t="s">
        <v>27</v>
      </c>
      <c r="E49" s="65" t="s">
        <v>1119</v>
      </c>
      <c r="F49" s="55" t="s">
        <v>102</v>
      </c>
      <c r="G49" s="56">
        <v>248</v>
      </c>
      <c r="H49" s="56">
        <v>0</v>
      </c>
      <c r="I49" s="56">
        <v>248</v>
      </c>
      <c r="J49" s="109">
        <v>9435381985</v>
      </c>
      <c r="K49" s="64" t="s">
        <v>255</v>
      </c>
      <c r="L49" s="64" t="s">
        <v>256</v>
      </c>
      <c r="M49" s="60">
        <v>9577094025</v>
      </c>
      <c r="N49" s="64" t="s">
        <v>251</v>
      </c>
      <c r="O49" s="61">
        <v>8721092136</v>
      </c>
      <c r="P49" s="107" t="s">
        <v>1120</v>
      </c>
      <c r="Q49" s="51" t="s">
        <v>1115</v>
      </c>
      <c r="R49" s="51">
        <v>70</v>
      </c>
      <c r="S49" s="51" t="s">
        <v>74</v>
      </c>
      <c r="T49" s="100"/>
    </row>
    <row r="50" spans="1:20">
      <c r="A50" s="4">
        <v>46</v>
      </c>
      <c r="B50" s="51" t="s">
        <v>67</v>
      </c>
      <c r="C50" s="52" t="s">
        <v>1121</v>
      </c>
      <c r="D50" s="53" t="s">
        <v>27</v>
      </c>
      <c r="E50" s="54" t="s">
        <v>1122</v>
      </c>
      <c r="F50" s="55" t="s">
        <v>72</v>
      </c>
      <c r="G50" s="56">
        <v>36</v>
      </c>
      <c r="H50" s="56">
        <v>22</v>
      </c>
      <c r="I50" s="56">
        <v>58</v>
      </c>
      <c r="J50" s="109">
        <v>9854785057</v>
      </c>
      <c r="K50" s="57" t="s">
        <v>432</v>
      </c>
      <c r="L50" s="65" t="s">
        <v>279</v>
      </c>
      <c r="M50" s="57">
        <v>9706424386</v>
      </c>
      <c r="N50" s="51"/>
      <c r="O50" s="51"/>
      <c r="P50" s="107" t="s">
        <v>726</v>
      </c>
      <c r="Q50" s="51" t="s">
        <v>417</v>
      </c>
      <c r="R50" s="51"/>
      <c r="S50" s="53"/>
      <c r="T50" s="100"/>
    </row>
    <row r="51" spans="1:20" ht="17.25" thickBot="1">
      <c r="A51" s="4">
        <v>47</v>
      </c>
      <c r="B51" s="53" t="s">
        <v>67</v>
      </c>
      <c r="C51" s="71" t="s">
        <v>1123</v>
      </c>
      <c r="D51" s="53" t="s">
        <v>27</v>
      </c>
      <c r="E51" s="56" t="s">
        <v>1124</v>
      </c>
      <c r="F51" s="55" t="s">
        <v>103</v>
      </c>
      <c r="G51" s="56">
        <v>16</v>
      </c>
      <c r="H51" s="56">
        <v>32</v>
      </c>
      <c r="I51" s="56">
        <v>48</v>
      </c>
      <c r="J51" s="58">
        <v>9707429368</v>
      </c>
      <c r="K51" s="65" t="s">
        <v>601</v>
      </c>
      <c r="L51" s="65" t="s">
        <v>602</v>
      </c>
      <c r="M51" s="60">
        <v>9401450798</v>
      </c>
      <c r="N51" s="65" t="s">
        <v>1016</v>
      </c>
      <c r="O51" s="61">
        <v>9854947828</v>
      </c>
      <c r="P51" s="107" t="s">
        <v>722</v>
      </c>
      <c r="Q51" s="51" t="s">
        <v>420</v>
      </c>
      <c r="R51" s="51">
        <v>70</v>
      </c>
      <c r="S51" s="51" t="s">
        <v>74</v>
      </c>
      <c r="T51" s="100"/>
    </row>
    <row r="52" spans="1:20" ht="17.25" thickBot="1">
      <c r="A52" s="4">
        <v>48</v>
      </c>
      <c r="B52" s="53" t="s">
        <v>67</v>
      </c>
      <c r="C52" s="52" t="s">
        <v>1125</v>
      </c>
      <c r="D52" s="53" t="s">
        <v>27</v>
      </c>
      <c r="E52" s="54" t="s">
        <v>1126</v>
      </c>
      <c r="F52" s="55" t="s">
        <v>72</v>
      </c>
      <c r="G52" s="56">
        <v>15</v>
      </c>
      <c r="H52" s="56">
        <v>28</v>
      </c>
      <c r="I52" s="56">
        <v>43</v>
      </c>
      <c r="J52" s="109">
        <v>9954822509</v>
      </c>
      <c r="K52" s="65" t="s">
        <v>445</v>
      </c>
      <c r="L52" s="65" t="s">
        <v>446</v>
      </c>
      <c r="M52" s="60">
        <v>9401450792</v>
      </c>
      <c r="N52" s="56" t="s">
        <v>447</v>
      </c>
      <c r="O52" s="61">
        <v>8752849322</v>
      </c>
      <c r="P52" s="85">
        <v>43231</v>
      </c>
      <c r="Q52" s="51" t="s">
        <v>421</v>
      </c>
      <c r="R52" s="51">
        <v>40</v>
      </c>
      <c r="S52" s="57" t="s">
        <v>74</v>
      </c>
      <c r="T52" s="100"/>
    </row>
    <row r="53" spans="1:20" ht="47.25">
      <c r="A53" s="4">
        <v>49</v>
      </c>
      <c r="B53" s="53" t="s">
        <v>67</v>
      </c>
      <c r="C53" s="52" t="s">
        <v>1127</v>
      </c>
      <c r="D53" s="53" t="s">
        <v>27</v>
      </c>
      <c r="E53" s="54" t="s">
        <v>1128</v>
      </c>
      <c r="F53" s="55" t="s">
        <v>222</v>
      </c>
      <c r="G53" s="56">
        <v>94</v>
      </c>
      <c r="H53" s="56">
        <v>104</v>
      </c>
      <c r="I53" s="56">
        <v>198</v>
      </c>
      <c r="J53" s="110">
        <v>9435508650</v>
      </c>
      <c r="K53" s="64" t="s">
        <v>298</v>
      </c>
      <c r="L53" s="64" t="s">
        <v>299</v>
      </c>
      <c r="M53" s="60">
        <v>9678139820</v>
      </c>
      <c r="N53" s="64" t="s">
        <v>300</v>
      </c>
      <c r="O53" s="61" t="s">
        <v>1129</v>
      </c>
      <c r="P53" s="85" t="s">
        <v>1130</v>
      </c>
      <c r="Q53" s="51" t="s">
        <v>1131</v>
      </c>
      <c r="R53" s="51">
        <v>70</v>
      </c>
      <c r="S53" s="57" t="s">
        <v>74</v>
      </c>
      <c r="T53" s="100"/>
    </row>
    <row r="54" spans="1:20" ht="17.25" thickBot="1">
      <c r="A54" s="4">
        <v>50</v>
      </c>
      <c r="B54" s="51" t="s">
        <v>67</v>
      </c>
      <c r="C54" s="52" t="s">
        <v>1132</v>
      </c>
      <c r="D54" s="53" t="s">
        <v>27</v>
      </c>
      <c r="E54" s="54" t="s">
        <v>1133</v>
      </c>
      <c r="F54" s="55" t="s">
        <v>72</v>
      </c>
      <c r="G54" s="56">
        <v>8</v>
      </c>
      <c r="H54" s="56">
        <v>5</v>
      </c>
      <c r="I54" s="56">
        <v>13</v>
      </c>
      <c r="J54" s="63">
        <v>9577805266</v>
      </c>
      <c r="K54" s="58" t="s">
        <v>241</v>
      </c>
      <c r="L54" s="68" t="s">
        <v>425</v>
      </c>
      <c r="M54" s="60">
        <v>9401450801</v>
      </c>
      <c r="N54" s="64" t="s">
        <v>426</v>
      </c>
      <c r="O54" s="73">
        <v>9577968307</v>
      </c>
      <c r="P54" s="85">
        <v>43445</v>
      </c>
      <c r="Q54" s="51" t="s">
        <v>418</v>
      </c>
      <c r="R54" s="51">
        <v>70</v>
      </c>
      <c r="S54" s="57" t="s">
        <v>74</v>
      </c>
      <c r="T54" s="100"/>
    </row>
    <row r="55" spans="1:20">
      <c r="A55" s="4">
        <v>51</v>
      </c>
      <c r="B55" s="53" t="s">
        <v>67</v>
      </c>
      <c r="C55" s="52" t="s">
        <v>1134</v>
      </c>
      <c r="D55" s="53" t="s">
        <v>27</v>
      </c>
      <c r="E55" s="54" t="s">
        <v>1135</v>
      </c>
      <c r="F55" s="55" t="s">
        <v>72</v>
      </c>
      <c r="G55" s="56">
        <v>19</v>
      </c>
      <c r="H55" s="56">
        <v>20</v>
      </c>
      <c r="I55" s="56">
        <v>39</v>
      </c>
      <c r="J55" s="110">
        <v>7896816810</v>
      </c>
      <c r="K55" s="64" t="s">
        <v>250</v>
      </c>
      <c r="L55" s="64" t="s">
        <v>266</v>
      </c>
      <c r="M55" s="60">
        <v>9435381315</v>
      </c>
      <c r="N55" s="64" t="s">
        <v>1136</v>
      </c>
      <c r="O55" s="61">
        <v>8403845211</v>
      </c>
      <c r="P55" s="85" t="s">
        <v>1137</v>
      </c>
      <c r="Q55" s="51" t="s">
        <v>417</v>
      </c>
      <c r="R55" s="51"/>
      <c r="S55" s="51"/>
      <c r="T55" s="100"/>
    </row>
    <row r="56" spans="1:20">
      <c r="A56" s="4">
        <v>52</v>
      </c>
      <c r="B56" s="53" t="s">
        <v>67</v>
      </c>
      <c r="C56" s="72" t="s">
        <v>1138</v>
      </c>
      <c r="D56" s="53" t="s">
        <v>107</v>
      </c>
      <c r="E56" s="58">
        <v>18306040209</v>
      </c>
      <c r="F56" s="55" t="s">
        <v>108</v>
      </c>
      <c r="G56" s="53">
        <v>10</v>
      </c>
      <c r="H56" s="53">
        <v>18</v>
      </c>
      <c r="I56" s="53">
        <v>43</v>
      </c>
      <c r="J56" s="128">
        <v>9859868439</v>
      </c>
      <c r="K56" s="86" t="s">
        <v>518</v>
      </c>
      <c r="L56" s="86" t="s">
        <v>519</v>
      </c>
      <c r="M56" s="60">
        <v>9401450790</v>
      </c>
      <c r="N56" s="65" t="s">
        <v>520</v>
      </c>
      <c r="O56" s="61">
        <v>9508301042</v>
      </c>
      <c r="P56" s="107" t="s">
        <v>739</v>
      </c>
      <c r="Q56" s="51" t="s">
        <v>417</v>
      </c>
      <c r="R56" s="51">
        <v>70</v>
      </c>
      <c r="S56" s="57" t="s">
        <v>74</v>
      </c>
      <c r="T56" s="100"/>
    </row>
    <row r="57" spans="1:20">
      <c r="A57" s="4">
        <v>53</v>
      </c>
      <c r="B57" s="53" t="s">
        <v>67</v>
      </c>
      <c r="C57" s="72" t="s">
        <v>1139</v>
      </c>
      <c r="D57" s="53" t="s">
        <v>107</v>
      </c>
      <c r="E57" s="58">
        <v>18306090908</v>
      </c>
      <c r="F57" s="55" t="s">
        <v>108</v>
      </c>
      <c r="G57" s="53">
        <v>34</v>
      </c>
      <c r="H57" s="53">
        <v>36</v>
      </c>
      <c r="I57" s="53">
        <v>81</v>
      </c>
      <c r="J57" s="53">
        <v>9859945509</v>
      </c>
      <c r="K57" s="64" t="s">
        <v>450</v>
      </c>
      <c r="L57" s="51"/>
      <c r="M57" s="51"/>
      <c r="N57" s="64" t="s">
        <v>1140</v>
      </c>
      <c r="O57" s="73">
        <v>9577968307</v>
      </c>
      <c r="P57" s="85" t="s">
        <v>1141</v>
      </c>
      <c r="Q57" s="51" t="s">
        <v>421</v>
      </c>
      <c r="R57" s="51">
        <v>30</v>
      </c>
      <c r="S57" s="57" t="s">
        <v>74</v>
      </c>
      <c r="T57" s="100"/>
    </row>
    <row r="58" spans="1:20">
      <c r="A58" s="4">
        <v>54</v>
      </c>
      <c r="B58" s="53" t="s">
        <v>67</v>
      </c>
      <c r="C58" s="72" t="s">
        <v>534</v>
      </c>
      <c r="D58" s="53" t="s">
        <v>107</v>
      </c>
      <c r="E58" s="58">
        <v>18306091111</v>
      </c>
      <c r="F58" s="55" t="s">
        <v>108</v>
      </c>
      <c r="G58" s="53">
        <v>26</v>
      </c>
      <c r="H58" s="53">
        <v>18</v>
      </c>
      <c r="I58" s="53">
        <v>21</v>
      </c>
      <c r="J58" s="53">
        <v>9706712456</v>
      </c>
      <c r="K58" s="86" t="s">
        <v>518</v>
      </c>
      <c r="L58" s="86" t="s">
        <v>519</v>
      </c>
      <c r="M58" s="60">
        <v>9401450790</v>
      </c>
      <c r="N58" s="65" t="s">
        <v>535</v>
      </c>
      <c r="O58" s="61">
        <v>9859757310</v>
      </c>
      <c r="P58" s="85" t="s">
        <v>748</v>
      </c>
      <c r="Q58" s="51" t="s">
        <v>418</v>
      </c>
      <c r="R58" s="51">
        <v>70</v>
      </c>
      <c r="S58" s="53"/>
      <c r="T58" s="100"/>
    </row>
    <row r="59" spans="1:20">
      <c r="A59" s="4">
        <v>55</v>
      </c>
      <c r="B59" s="53" t="s">
        <v>67</v>
      </c>
      <c r="C59" s="72" t="s">
        <v>536</v>
      </c>
      <c r="D59" s="53" t="s">
        <v>107</v>
      </c>
      <c r="E59" s="58">
        <v>18306091110</v>
      </c>
      <c r="F59" s="55" t="s">
        <v>108</v>
      </c>
      <c r="G59" s="53">
        <v>32</v>
      </c>
      <c r="H59" s="53">
        <v>27</v>
      </c>
      <c r="I59" s="53">
        <v>20</v>
      </c>
      <c r="J59" s="53">
        <v>8876983800</v>
      </c>
      <c r="K59" s="86" t="s">
        <v>513</v>
      </c>
      <c r="L59" s="86" t="s">
        <v>522</v>
      </c>
      <c r="M59" s="68">
        <v>9613433619</v>
      </c>
      <c r="N59" s="65" t="s">
        <v>523</v>
      </c>
      <c r="O59" s="61">
        <v>8822147368</v>
      </c>
      <c r="P59" s="85" t="s">
        <v>748</v>
      </c>
      <c r="Q59" s="51" t="s">
        <v>418</v>
      </c>
      <c r="R59" s="51">
        <v>60</v>
      </c>
      <c r="S59" s="53"/>
      <c r="T59" s="100"/>
    </row>
    <row r="60" spans="1:20" ht="31.5">
      <c r="A60" s="4">
        <v>56</v>
      </c>
      <c r="B60" s="53" t="s">
        <v>67</v>
      </c>
      <c r="C60" s="72" t="s">
        <v>537</v>
      </c>
      <c r="D60" s="53" t="s">
        <v>107</v>
      </c>
      <c r="E60" s="58">
        <v>18306091109</v>
      </c>
      <c r="F60" s="55" t="s">
        <v>108</v>
      </c>
      <c r="G60" s="53">
        <v>16</v>
      </c>
      <c r="H60" s="53">
        <v>24</v>
      </c>
      <c r="I60" s="53">
        <v>25</v>
      </c>
      <c r="J60" s="53">
        <v>8486966854</v>
      </c>
      <c r="K60" s="86" t="s">
        <v>513</v>
      </c>
      <c r="L60" s="86" t="s">
        <v>514</v>
      </c>
      <c r="M60" s="60">
        <v>9401450793</v>
      </c>
      <c r="N60" s="65" t="s">
        <v>538</v>
      </c>
      <c r="O60" s="61">
        <v>8486816766</v>
      </c>
      <c r="P60" s="85" t="s">
        <v>748</v>
      </c>
      <c r="Q60" s="51" t="s">
        <v>418</v>
      </c>
      <c r="R60" s="51">
        <v>60</v>
      </c>
      <c r="S60" s="53"/>
      <c r="T60" s="100"/>
    </row>
    <row r="61" spans="1:20">
      <c r="A61" s="4">
        <v>57</v>
      </c>
      <c r="B61" s="53" t="s">
        <v>67</v>
      </c>
      <c r="C61" s="72" t="s">
        <v>598</v>
      </c>
      <c r="D61" s="53" t="s">
        <v>107</v>
      </c>
      <c r="E61" s="58">
        <v>18306091103</v>
      </c>
      <c r="F61" s="55" t="s">
        <v>108</v>
      </c>
      <c r="G61" s="53">
        <v>25</v>
      </c>
      <c r="H61" s="53">
        <v>24</v>
      </c>
      <c r="I61" s="53">
        <v>15</v>
      </c>
      <c r="J61" s="53">
        <v>7399742242</v>
      </c>
      <c r="K61" s="65" t="s">
        <v>445</v>
      </c>
      <c r="L61" s="65" t="s">
        <v>446</v>
      </c>
      <c r="M61" s="60">
        <v>9401450792</v>
      </c>
      <c r="N61" s="56" t="s">
        <v>442</v>
      </c>
      <c r="O61" s="61">
        <v>9613908501</v>
      </c>
      <c r="P61" s="85">
        <v>43170</v>
      </c>
      <c r="Q61" s="51" t="s">
        <v>422</v>
      </c>
      <c r="R61" s="51">
        <v>50</v>
      </c>
      <c r="S61" s="53"/>
      <c r="T61" s="100"/>
    </row>
    <row r="62" spans="1:20">
      <c r="A62" s="4">
        <v>58</v>
      </c>
      <c r="B62" s="53" t="s">
        <v>67</v>
      </c>
      <c r="C62" s="72" t="s">
        <v>599</v>
      </c>
      <c r="D62" s="53" t="s">
        <v>107</v>
      </c>
      <c r="E62" s="58">
        <v>18306091102</v>
      </c>
      <c r="F62" s="55" t="s">
        <v>108</v>
      </c>
      <c r="G62" s="53">
        <v>16</v>
      </c>
      <c r="H62" s="53">
        <v>24</v>
      </c>
      <c r="I62" s="53">
        <v>17</v>
      </c>
      <c r="J62" s="53">
        <v>9401584462</v>
      </c>
      <c r="K62" s="65" t="s">
        <v>445</v>
      </c>
      <c r="L62" s="65" t="s">
        <v>446</v>
      </c>
      <c r="M62" s="60">
        <v>9401450792</v>
      </c>
      <c r="N62" s="56" t="s">
        <v>442</v>
      </c>
      <c r="O62" s="61">
        <v>9613908501</v>
      </c>
      <c r="P62" s="85">
        <v>43170</v>
      </c>
      <c r="Q62" s="51" t="s">
        <v>422</v>
      </c>
      <c r="R62" s="51">
        <v>50</v>
      </c>
      <c r="S62" s="53"/>
      <c r="T62" s="100"/>
    </row>
    <row r="63" spans="1:20">
      <c r="A63" s="4">
        <v>59</v>
      </c>
      <c r="B63" s="53" t="s">
        <v>67</v>
      </c>
      <c r="C63" s="72" t="s">
        <v>1142</v>
      </c>
      <c r="D63" s="53" t="s">
        <v>107</v>
      </c>
      <c r="E63" s="58">
        <v>18306091101</v>
      </c>
      <c r="F63" s="55" t="s">
        <v>108</v>
      </c>
      <c r="G63" s="53">
        <v>25</v>
      </c>
      <c r="H63" s="53">
        <v>26</v>
      </c>
      <c r="I63" s="53">
        <v>24</v>
      </c>
      <c r="J63" s="53">
        <v>9577632616</v>
      </c>
      <c r="K63" s="65" t="s">
        <v>445</v>
      </c>
      <c r="L63" s="65" t="s">
        <v>446</v>
      </c>
      <c r="M63" s="60">
        <v>9401450792</v>
      </c>
      <c r="N63" s="56" t="s">
        <v>447</v>
      </c>
      <c r="O63" s="61">
        <v>8752849322</v>
      </c>
      <c r="P63" s="85">
        <v>43231</v>
      </c>
      <c r="Q63" s="51" t="s">
        <v>418</v>
      </c>
      <c r="R63" s="51">
        <v>50</v>
      </c>
      <c r="S63" s="53"/>
      <c r="T63" s="100"/>
    </row>
    <row r="64" spans="1:20">
      <c r="A64" s="4">
        <v>60</v>
      </c>
      <c r="B64" s="53" t="s">
        <v>67</v>
      </c>
      <c r="C64" s="72" t="s">
        <v>542</v>
      </c>
      <c r="D64" s="53" t="s">
        <v>107</v>
      </c>
      <c r="E64" s="58">
        <v>18306090924</v>
      </c>
      <c r="F64" s="55" t="s">
        <v>108</v>
      </c>
      <c r="G64" s="53">
        <v>26</v>
      </c>
      <c r="H64" s="53">
        <v>28</v>
      </c>
      <c r="I64" s="53">
        <v>48</v>
      </c>
      <c r="J64" s="53">
        <v>7896549798</v>
      </c>
      <c r="K64" s="64" t="s">
        <v>543</v>
      </c>
      <c r="L64" s="64" t="s">
        <v>1143</v>
      </c>
      <c r="M64" s="60">
        <v>9957431667</v>
      </c>
      <c r="N64" s="64" t="s">
        <v>545</v>
      </c>
      <c r="O64" s="61">
        <v>8486511809</v>
      </c>
      <c r="P64" s="85" t="s">
        <v>737</v>
      </c>
      <c r="Q64" s="51"/>
      <c r="R64" s="51">
        <v>70</v>
      </c>
      <c r="S64" s="57" t="s">
        <v>74</v>
      </c>
      <c r="T64" s="100"/>
    </row>
    <row r="65" spans="1:20">
      <c r="A65" s="4">
        <v>61</v>
      </c>
      <c r="B65" s="53" t="s">
        <v>67</v>
      </c>
      <c r="C65" s="72" t="s">
        <v>546</v>
      </c>
      <c r="D65" s="53" t="s">
        <v>107</v>
      </c>
      <c r="E65" s="58">
        <v>18306090925</v>
      </c>
      <c r="F65" s="55" t="s">
        <v>108</v>
      </c>
      <c r="G65" s="53">
        <v>17</v>
      </c>
      <c r="H65" s="53">
        <v>30</v>
      </c>
      <c r="I65" s="53">
        <v>34</v>
      </c>
      <c r="J65" s="58">
        <v>8402007748</v>
      </c>
      <c r="K65" s="64" t="s">
        <v>543</v>
      </c>
      <c r="L65" s="64" t="s">
        <v>1143</v>
      </c>
      <c r="M65" s="60">
        <v>9957431667</v>
      </c>
      <c r="N65" s="64" t="s">
        <v>545</v>
      </c>
      <c r="O65" s="61">
        <v>8486511809</v>
      </c>
      <c r="P65" s="85" t="s">
        <v>737</v>
      </c>
      <c r="Q65" s="51" t="s">
        <v>422</v>
      </c>
      <c r="R65" s="51">
        <v>70</v>
      </c>
      <c r="S65" s="57" t="s">
        <v>74</v>
      </c>
      <c r="T65" s="100"/>
    </row>
    <row r="66" spans="1:20">
      <c r="A66" s="4">
        <v>62</v>
      </c>
      <c r="B66" s="53" t="s">
        <v>67</v>
      </c>
      <c r="C66" s="72" t="s">
        <v>306</v>
      </c>
      <c r="D66" s="53" t="s">
        <v>107</v>
      </c>
      <c r="E66" s="58">
        <v>18306091005</v>
      </c>
      <c r="F66" s="55" t="s">
        <v>108</v>
      </c>
      <c r="G66" s="53">
        <v>20</v>
      </c>
      <c r="H66" s="53">
        <v>20</v>
      </c>
      <c r="I66" s="53">
        <v>35</v>
      </c>
      <c r="J66" s="53">
        <v>8071134347</v>
      </c>
      <c r="K66" s="64" t="s">
        <v>250</v>
      </c>
      <c r="L66" s="64" t="s">
        <v>252</v>
      </c>
      <c r="M66" s="60">
        <v>9954698882</v>
      </c>
      <c r="N66" s="64" t="s">
        <v>291</v>
      </c>
      <c r="O66" s="61">
        <v>9957975447</v>
      </c>
      <c r="P66" s="85" t="s">
        <v>1137</v>
      </c>
      <c r="Q66" s="51" t="s">
        <v>417</v>
      </c>
      <c r="R66" s="51">
        <v>4</v>
      </c>
      <c r="S66" s="57" t="s">
        <v>74</v>
      </c>
      <c r="T66" s="100"/>
    </row>
    <row r="67" spans="1:20">
      <c r="A67" s="4">
        <v>63</v>
      </c>
      <c r="B67" s="53" t="s">
        <v>67</v>
      </c>
      <c r="C67" s="72" t="s">
        <v>264</v>
      </c>
      <c r="D67" s="53" t="s">
        <v>107</v>
      </c>
      <c r="E67" s="58">
        <v>18306091004</v>
      </c>
      <c r="F67" s="55" t="s">
        <v>108</v>
      </c>
      <c r="G67" s="53">
        <v>17</v>
      </c>
      <c r="H67" s="53">
        <v>21</v>
      </c>
      <c r="I67" s="53">
        <v>32</v>
      </c>
      <c r="J67" s="128">
        <v>7662509742</v>
      </c>
      <c r="K67" s="64" t="s">
        <v>250</v>
      </c>
      <c r="L67" s="64" t="s">
        <v>252</v>
      </c>
      <c r="M67" s="60">
        <v>9954698882</v>
      </c>
      <c r="N67" s="64" t="s">
        <v>265</v>
      </c>
      <c r="O67" s="61">
        <v>9508244561</v>
      </c>
      <c r="P67" s="85" t="s">
        <v>1137</v>
      </c>
      <c r="Q67" s="51" t="s">
        <v>417</v>
      </c>
      <c r="R67" s="51">
        <v>10</v>
      </c>
      <c r="S67" s="57" t="s">
        <v>74</v>
      </c>
      <c r="T67" s="100"/>
    </row>
    <row r="68" spans="1:20">
      <c r="A68" s="4">
        <v>64</v>
      </c>
      <c r="B68" s="53" t="s">
        <v>67</v>
      </c>
      <c r="C68" s="72" t="s">
        <v>1144</v>
      </c>
      <c r="D68" s="53" t="s">
        <v>107</v>
      </c>
      <c r="E68" s="58">
        <v>18306091002</v>
      </c>
      <c r="F68" s="55" t="s">
        <v>108</v>
      </c>
      <c r="G68" s="53">
        <v>38</v>
      </c>
      <c r="H68" s="53">
        <v>22</v>
      </c>
      <c r="I68" s="53">
        <v>45</v>
      </c>
      <c r="J68" s="53">
        <v>839973043</v>
      </c>
      <c r="K68" s="64" t="s">
        <v>250</v>
      </c>
      <c r="L68" s="64" t="s">
        <v>266</v>
      </c>
      <c r="M68" s="60">
        <v>9435381315</v>
      </c>
      <c r="N68" s="64" t="s">
        <v>1136</v>
      </c>
      <c r="O68" s="73">
        <v>8403845211</v>
      </c>
      <c r="P68" s="85" t="s">
        <v>1137</v>
      </c>
      <c r="Q68" s="51" t="s">
        <v>417</v>
      </c>
      <c r="R68" s="51">
        <v>60</v>
      </c>
      <c r="S68" s="51" t="s">
        <v>90</v>
      </c>
      <c r="T68" s="100"/>
    </row>
    <row r="69" spans="1:20">
      <c r="A69" s="4">
        <v>65</v>
      </c>
      <c r="B69" s="53" t="s">
        <v>67</v>
      </c>
      <c r="C69" s="72" t="s">
        <v>616</v>
      </c>
      <c r="D69" s="53" t="s">
        <v>107</v>
      </c>
      <c r="E69" s="58">
        <v>18306091213</v>
      </c>
      <c r="F69" s="55" t="s">
        <v>108</v>
      </c>
      <c r="G69" s="53">
        <v>35</v>
      </c>
      <c r="H69" s="53">
        <v>42</v>
      </c>
      <c r="I69" s="53">
        <v>66</v>
      </c>
      <c r="J69" s="53">
        <v>9854737540</v>
      </c>
      <c r="K69" s="78" t="s">
        <v>272</v>
      </c>
      <c r="L69" s="78" t="s">
        <v>436</v>
      </c>
      <c r="M69" s="68">
        <v>9957586919</v>
      </c>
      <c r="N69" s="56" t="s">
        <v>617</v>
      </c>
      <c r="O69" s="61">
        <v>8876032418</v>
      </c>
      <c r="P69" s="85" t="s">
        <v>752</v>
      </c>
      <c r="Q69" s="51" t="s">
        <v>420</v>
      </c>
      <c r="R69" s="53"/>
      <c r="S69" s="51" t="s">
        <v>90</v>
      </c>
      <c r="T69" s="100"/>
    </row>
    <row r="70" spans="1:20">
      <c r="A70" s="4">
        <v>66</v>
      </c>
      <c r="B70" s="53"/>
      <c r="C70" s="72"/>
      <c r="D70" s="53"/>
      <c r="E70" s="58"/>
      <c r="F70" s="55"/>
      <c r="G70" s="53"/>
      <c r="H70" s="53"/>
      <c r="I70" s="53"/>
      <c r="J70" s="53"/>
      <c r="K70" s="78"/>
      <c r="L70" s="65"/>
      <c r="M70" s="60"/>
      <c r="N70" s="65"/>
      <c r="O70" s="61"/>
      <c r="P70" s="85"/>
      <c r="Q70" s="57"/>
      <c r="R70" s="58"/>
      <c r="S70" s="57"/>
      <c r="T70" s="18"/>
    </row>
    <row r="71" spans="1:20">
      <c r="A71" s="4">
        <v>67</v>
      </c>
      <c r="B71" s="53"/>
      <c r="C71" s="72"/>
      <c r="D71" s="53"/>
      <c r="E71" s="58"/>
      <c r="F71" s="55"/>
      <c r="G71" s="53"/>
      <c r="H71" s="53"/>
      <c r="I71" s="53"/>
      <c r="J71" s="53"/>
      <c r="K71" s="78"/>
      <c r="L71" s="65"/>
      <c r="M71" s="91"/>
      <c r="N71" s="93"/>
      <c r="O71" s="61"/>
      <c r="P71" s="85"/>
      <c r="Q71" s="57"/>
      <c r="R71" s="58"/>
      <c r="S71" s="57"/>
      <c r="T71" s="18"/>
    </row>
    <row r="72" spans="1:20">
      <c r="A72" s="4">
        <v>68</v>
      </c>
      <c r="B72" s="53"/>
      <c r="C72" s="72"/>
      <c r="D72" s="53"/>
      <c r="E72" s="58"/>
      <c r="F72" s="55"/>
      <c r="G72" s="53"/>
      <c r="H72" s="53"/>
      <c r="I72" s="53"/>
      <c r="J72" s="53"/>
      <c r="K72" s="78"/>
      <c r="L72" s="65"/>
      <c r="M72" s="68"/>
      <c r="N72" s="56"/>
      <c r="O72" s="61"/>
      <c r="P72" s="85"/>
      <c r="Q72" s="57"/>
      <c r="R72" s="58"/>
      <c r="S72" s="57"/>
      <c r="T72" s="18"/>
    </row>
    <row r="73" spans="1:20">
      <c r="A73" s="4">
        <v>69</v>
      </c>
      <c r="B73" s="53"/>
      <c r="C73" s="71"/>
      <c r="D73" s="53"/>
      <c r="E73" s="56"/>
      <c r="F73" s="55"/>
      <c r="G73" s="65"/>
      <c r="H73" s="65"/>
      <c r="I73" s="65"/>
      <c r="J73" s="58"/>
      <c r="K73" s="78"/>
      <c r="L73" s="65"/>
      <c r="M73" s="91"/>
      <c r="N73" s="56"/>
      <c r="O73" s="61"/>
      <c r="P73" s="58"/>
      <c r="Q73" s="57"/>
      <c r="R73" s="57"/>
      <c r="S73" s="57"/>
      <c r="T73" s="18"/>
    </row>
    <row r="74" spans="1:20">
      <c r="A74" s="4">
        <v>70</v>
      </c>
      <c r="B74" s="53"/>
      <c r="C74" s="71"/>
      <c r="D74" s="53"/>
      <c r="E74" s="56"/>
      <c r="F74" s="55"/>
      <c r="G74" s="65"/>
      <c r="H74" s="65"/>
      <c r="I74" s="65"/>
      <c r="J74" s="58"/>
      <c r="K74" s="65"/>
      <c r="L74" s="65"/>
      <c r="M74" s="60"/>
      <c r="N74" s="65"/>
      <c r="O74" s="61"/>
      <c r="P74" s="58"/>
      <c r="Q74" s="57"/>
      <c r="R74" s="57"/>
      <c r="S74" s="57"/>
      <c r="T74" s="18"/>
    </row>
    <row r="75" spans="1:20">
      <c r="A75" s="4">
        <v>71</v>
      </c>
      <c r="B75" s="53"/>
      <c r="C75" s="71"/>
      <c r="D75" s="53"/>
      <c r="E75" s="56"/>
      <c r="F75" s="55"/>
      <c r="G75" s="65"/>
      <c r="H75" s="65"/>
      <c r="I75" s="65"/>
      <c r="J75" s="58"/>
      <c r="K75" s="86"/>
      <c r="L75" s="86"/>
      <c r="M75" s="60"/>
      <c r="N75" s="65"/>
      <c r="O75" s="61"/>
      <c r="P75" s="58"/>
      <c r="Q75" s="57"/>
      <c r="R75" s="57"/>
      <c r="S75" s="57"/>
      <c r="T75" s="18"/>
    </row>
    <row r="76" spans="1:20">
      <c r="A76" s="4">
        <v>72</v>
      </c>
      <c r="B76" s="53"/>
      <c r="C76" s="72"/>
      <c r="D76" s="53"/>
      <c r="E76" s="58"/>
      <c r="F76" s="55"/>
      <c r="G76" s="53"/>
      <c r="H76" s="53"/>
      <c r="I76" s="53"/>
      <c r="J76" s="53"/>
      <c r="K76" s="64"/>
      <c r="L76" s="64"/>
      <c r="M76" s="68"/>
      <c r="N76" s="64"/>
      <c r="O76" s="73"/>
      <c r="P76" s="83"/>
      <c r="Q76" s="57"/>
      <c r="R76" s="57"/>
      <c r="S76" s="57"/>
      <c r="T76" s="18"/>
    </row>
    <row r="77" spans="1:20">
      <c r="A77" s="4">
        <v>73</v>
      </c>
      <c r="B77" s="53"/>
      <c r="C77" s="72"/>
      <c r="D77" s="53"/>
      <c r="E77" s="58"/>
      <c r="F77" s="55"/>
      <c r="G77" s="53"/>
      <c r="H77" s="53"/>
      <c r="I77" s="53"/>
      <c r="J77" s="53"/>
      <c r="K77" s="65"/>
      <c r="L77" s="65"/>
      <c r="M77" s="60"/>
      <c r="N77" s="65"/>
      <c r="O77" s="61"/>
      <c r="P77" s="83"/>
      <c r="Q77" s="57"/>
      <c r="R77" s="57"/>
      <c r="S77" s="57"/>
      <c r="T77" s="18"/>
    </row>
    <row r="78" spans="1:20">
      <c r="A78" s="4">
        <v>74</v>
      </c>
      <c r="B78" s="53"/>
      <c r="C78" s="72"/>
      <c r="D78" s="53"/>
      <c r="E78" s="58"/>
      <c r="F78" s="55"/>
      <c r="G78" s="53"/>
      <c r="H78" s="53"/>
      <c r="I78" s="53"/>
      <c r="J78" s="53"/>
      <c r="K78" s="64"/>
      <c r="L78" s="64"/>
      <c r="M78" s="60"/>
      <c r="N78" s="64"/>
      <c r="O78" s="61"/>
      <c r="P78" s="58"/>
      <c r="Q78" s="57"/>
      <c r="R78" s="57"/>
      <c r="S78" s="57"/>
      <c r="T78" s="18"/>
    </row>
    <row r="79" spans="1:20">
      <c r="A79" s="4">
        <v>75</v>
      </c>
      <c r="B79" s="53"/>
      <c r="C79" s="72"/>
      <c r="D79" s="53"/>
      <c r="E79" s="58"/>
      <c r="F79" s="55"/>
      <c r="G79" s="53"/>
      <c r="H79" s="53"/>
      <c r="I79" s="53"/>
      <c r="J79" s="53"/>
      <c r="K79" s="64"/>
      <c r="L79" s="64"/>
      <c r="M79" s="60"/>
      <c r="N79" s="64"/>
      <c r="O79" s="61"/>
      <c r="P79" s="58"/>
      <c r="Q79" s="57"/>
      <c r="R79" s="57"/>
      <c r="S79" s="57"/>
      <c r="T79" s="18"/>
    </row>
    <row r="80" spans="1:20">
      <c r="A80" s="4">
        <v>76</v>
      </c>
      <c r="B80" s="53"/>
      <c r="C80" s="72"/>
      <c r="D80" s="53"/>
      <c r="E80" s="58"/>
      <c r="F80" s="55"/>
      <c r="G80" s="53"/>
      <c r="H80" s="53"/>
      <c r="I80" s="53"/>
      <c r="J80" s="53"/>
      <c r="K80" s="57"/>
      <c r="L80" s="53"/>
      <c r="M80" s="51"/>
      <c r="N80" s="64"/>
      <c r="O80" s="61"/>
      <c r="P80" s="58"/>
      <c r="Q80" s="57"/>
      <c r="R80" s="57"/>
      <c r="S80" s="57"/>
      <c r="T80" s="18"/>
    </row>
    <row r="81" spans="1:20">
      <c r="A81" s="4">
        <v>77</v>
      </c>
      <c r="B81" s="53"/>
      <c r="C81" s="72"/>
      <c r="D81" s="53"/>
      <c r="E81" s="58"/>
      <c r="F81" s="55"/>
      <c r="G81" s="53"/>
      <c r="H81" s="53"/>
      <c r="I81" s="53"/>
      <c r="J81" s="53"/>
      <c r="K81" s="57"/>
      <c r="L81" s="92"/>
      <c r="M81" s="51"/>
      <c r="N81" s="64"/>
      <c r="O81" s="61"/>
      <c r="P81" s="58"/>
      <c r="Q81" s="57"/>
      <c r="R81" s="57"/>
      <c r="S81" s="57"/>
      <c r="T81" s="18"/>
    </row>
    <row r="82" spans="1:20">
      <c r="A82" s="4">
        <v>78</v>
      </c>
      <c r="B82" s="53"/>
      <c r="C82" s="72"/>
      <c r="D82" s="53"/>
      <c r="E82" s="58"/>
      <c r="F82" s="55"/>
      <c r="G82" s="53"/>
      <c r="H82" s="53"/>
      <c r="I82" s="53"/>
      <c r="J82" s="53"/>
      <c r="K82" s="64"/>
      <c r="L82" s="51"/>
      <c r="M82" s="51"/>
      <c r="N82" s="64"/>
      <c r="O82" s="61"/>
      <c r="P82" s="58"/>
      <c r="Q82" s="57"/>
      <c r="R82" s="57"/>
      <c r="S82" s="57"/>
      <c r="T82" s="18"/>
    </row>
    <row r="83" spans="1:20">
      <c r="A83" s="4">
        <v>79</v>
      </c>
      <c r="B83" s="53"/>
      <c r="C83" s="72"/>
      <c r="D83" s="53"/>
      <c r="E83" s="58"/>
      <c r="F83" s="55"/>
      <c r="G83" s="53"/>
      <c r="H83" s="53"/>
      <c r="I83" s="53"/>
      <c r="J83" s="53"/>
      <c r="K83" s="86"/>
      <c r="L83" s="86"/>
      <c r="M83" s="60"/>
      <c r="N83" s="65"/>
      <c r="O83" s="61"/>
      <c r="P83" s="58"/>
      <c r="Q83" s="57"/>
      <c r="R83" s="57"/>
      <c r="S83" s="57"/>
      <c r="T83" s="18"/>
    </row>
    <row r="84" spans="1:20">
      <c r="A84" s="4">
        <v>80</v>
      </c>
      <c r="B84" s="53"/>
      <c r="C84" s="72"/>
      <c r="D84" s="53"/>
      <c r="E84" s="58"/>
      <c r="F84" s="55"/>
      <c r="G84" s="53"/>
      <c r="H84" s="53"/>
      <c r="I84" s="53"/>
      <c r="J84" s="53"/>
      <c r="K84" s="86"/>
      <c r="L84" s="86"/>
      <c r="M84" s="60"/>
      <c r="N84" s="65"/>
      <c r="O84" s="61"/>
      <c r="P84" s="58"/>
      <c r="Q84" s="57"/>
      <c r="R84" s="57"/>
      <c r="S84" s="57"/>
      <c r="T84" s="18"/>
    </row>
    <row r="85" spans="1:20">
      <c r="A85" s="4">
        <v>81</v>
      </c>
      <c r="B85" s="53"/>
      <c r="C85" s="72"/>
      <c r="D85" s="53"/>
      <c r="E85" s="58"/>
      <c r="F85" s="55"/>
      <c r="G85" s="53"/>
      <c r="H85" s="53"/>
      <c r="I85" s="53"/>
      <c r="J85" s="53"/>
      <c r="K85" s="65"/>
      <c r="L85" s="65"/>
      <c r="M85" s="60"/>
      <c r="N85" s="56"/>
      <c r="O85" s="61"/>
      <c r="P85" s="58"/>
      <c r="Q85" s="57"/>
      <c r="R85" s="57"/>
      <c r="S85" s="57"/>
      <c r="T85" s="18"/>
    </row>
    <row r="86" spans="1:20">
      <c r="A86" s="4">
        <v>82</v>
      </c>
      <c r="B86" s="53"/>
      <c r="C86" s="72"/>
      <c r="D86" s="53"/>
      <c r="E86" s="58"/>
      <c r="F86" s="55"/>
      <c r="G86" s="53"/>
      <c r="H86" s="53"/>
      <c r="I86" s="53"/>
      <c r="J86" s="53"/>
      <c r="K86" s="65"/>
      <c r="L86" s="65"/>
      <c r="M86" s="60"/>
      <c r="N86" s="56"/>
      <c r="O86" s="61"/>
      <c r="P86" s="58"/>
      <c r="Q86" s="57"/>
      <c r="R86" s="57"/>
      <c r="S86" s="57"/>
      <c r="T86" s="18"/>
    </row>
    <row r="87" spans="1:20">
      <c r="A87" s="4">
        <v>83</v>
      </c>
      <c r="B87" s="53"/>
      <c r="C87" s="72"/>
      <c r="D87" s="53"/>
      <c r="E87" s="58"/>
      <c r="F87" s="55"/>
      <c r="G87" s="53"/>
      <c r="H87" s="53"/>
      <c r="I87" s="53"/>
      <c r="J87" s="53"/>
      <c r="K87" s="65"/>
      <c r="L87" s="65"/>
      <c r="M87" s="60"/>
      <c r="N87" s="56"/>
      <c r="O87" s="61"/>
      <c r="P87" s="58"/>
      <c r="Q87" s="57"/>
      <c r="R87" s="57"/>
      <c r="S87" s="57"/>
      <c r="T87" s="18"/>
    </row>
    <row r="88" spans="1:20">
      <c r="A88" s="4">
        <v>84</v>
      </c>
      <c r="B88" s="53"/>
      <c r="C88" s="72"/>
      <c r="D88" s="53"/>
      <c r="E88" s="58"/>
      <c r="F88" s="55"/>
      <c r="G88" s="53"/>
      <c r="H88" s="53"/>
      <c r="I88" s="53"/>
      <c r="J88" s="53"/>
      <c r="K88" s="86"/>
      <c r="L88" s="86"/>
      <c r="M88" s="60"/>
      <c r="N88" s="65"/>
      <c r="O88" s="61"/>
      <c r="P88" s="58"/>
      <c r="Q88" s="57"/>
      <c r="R88" s="57"/>
      <c r="S88" s="57"/>
      <c r="T88" s="18"/>
    </row>
    <row r="89" spans="1:20">
      <c r="A89" s="4">
        <v>85</v>
      </c>
      <c r="B89" s="53"/>
      <c r="C89" s="72"/>
      <c r="D89" s="53"/>
      <c r="E89" s="58"/>
      <c r="F89" s="55"/>
      <c r="G89" s="53"/>
      <c r="H89" s="53"/>
      <c r="I89" s="53"/>
      <c r="J89" s="53"/>
      <c r="K89" s="65"/>
      <c r="L89" s="65"/>
      <c r="M89" s="60"/>
      <c r="N89" s="65"/>
      <c r="O89" s="61"/>
      <c r="P89" s="83"/>
      <c r="Q89" s="57"/>
      <c r="R89" s="57"/>
      <c r="S89" s="57"/>
      <c r="T89" s="18"/>
    </row>
    <row r="90" spans="1:20">
      <c r="A90" s="4">
        <v>86</v>
      </c>
      <c r="B90" s="53"/>
      <c r="C90" s="72"/>
      <c r="D90" s="53"/>
      <c r="E90" s="58"/>
      <c r="F90" s="55"/>
      <c r="G90" s="53"/>
      <c r="H90" s="53"/>
      <c r="I90" s="53"/>
      <c r="J90" s="53"/>
      <c r="K90" s="64"/>
      <c r="L90" s="64"/>
      <c r="M90" s="60"/>
      <c r="N90" s="64"/>
      <c r="O90" s="61"/>
      <c r="P90" s="58"/>
      <c r="Q90" s="57"/>
      <c r="R90" s="57"/>
      <c r="S90" s="57"/>
      <c r="T90" s="18"/>
    </row>
    <row r="91" spans="1:20">
      <c r="A91" s="4">
        <v>87</v>
      </c>
      <c r="B91" s="53"/>
      <c r="C91" s="72"/>
      <c r="D91" s="53"/>
      <c r="E91" s="58"/>
      <c r="F91" s="55"/>
      <c r="G91" s="53"/>
      <c r="H91" s="53"/>
      <c r="I91" s="53"/>
      <c r="J91" s="53"/>
      <c r="K91" s="78"/>
      <c r="L91" s="78"/>
      <c r="M91" s="87"/>
      <c r="N91" s="56"/>
      <c r="O91" s="61"/>
      <c r="P91" s="58"/>
      <c r="Q91" s="57"/>
      <c r="R91" s="58"/>
      <c r="S91" s="57"/>
      <c r="T91" s="18"/>
    </row>
    <row r="92" spans="1:20">
      <c r="A92" s="4">
        <v>88</v>
      </c>
      <c r="B92" s="53"/>
      <c r="C92" s="72"/>
      <c r="D92" s="53"/>
      <c r="E92" s="58"/>
      <c r="F92" s="55"/>
      <c r="G92" s="53"/>
      <c r="H92" s="53"/>
      <c r="I92" s="53"/>
      <c r="J92" s="95"/>
      <c r="K92" s="65"/>
      <c r="L92" s="65"/>
      <c r="M92" s="68"/>
      <c r="N92" s="65"/>
      <c r="O92" s="61"/>
      <c r="P92" s="83"/>
      <c r="Q92" s="57"/>
      <c r="R92" s="58"/>
      <c r="S92" s="57"/>
      <c r="T92" s="18"/>
    </row>
    <row r="93" spans="1:20">
      <c r="A93" s="4">
        <v>89</v>
      </c>
      <c r="B93" s="17"/>
      <c r="C93" s="18"/>
      <c r="D93" s="18"/>
      <c r="E93" s="19"/>
      <c r="F93" s="18"/>
      <c r="G93" s="19"/>
      <c r="H93" s="19"/>
      <c r="I93" s="17"/>
      <c r="J93" s="18"/>
      <c r="K93" s="18"/>
      <c r="L93" s="18"/>
      <c r="M93" s="18"/>
      <c r="N93" s="18"/>
      <c r="O93" s="18"/>
      <c r="P93" s="24"/>
      <c r="Q93" s="18"/>
      <c r="R93" s="18"/>
      <c r="S93" s="18"/>
      <c r="T93" s="18"/>
    </row>
    <row r="94" spans="1:20">
      <c r="A94" s="4">
        <v>90</v>
      </c>
      <c r="B94" s="17"/>
      <c r="C94" s="18"/>
      <c r="D94" s="18"/>
      <c r="E94" s="19"/>
      <c r="F94" s="18"/>
      <c r="G94" s="19"/>
      <c r="H94" s="19"/>
      <c r="I94" s="17"/>
      <c r="J94" s="18"/>
      <c r="K94" s="18"/>
      <c r="L94" s="18"/>
      <c r="M94" s="18"/>
      <c r="N94" s="18"/>
      <c r="O94" s="18"/>
      <c r="P94" s="24"/>
      <c r="Q94" s="18"/>
      <c r="R94" s="18"/>
      <c r="S94" s="18"/>
      <c r="T94" s="18"/>
    </row>
    <row r="95" spans="1:20">
      <c r="A95" s="4">
        <v>91</v>
      </c>
      <c r="B95" s="17"/>
      <c r="C95" s="18"/>
      <c r="D95" s="18"/>
      <c r="E95" s="19"/>
      <c r="F95" s="18"/>
      <c r="G95" s="19"/>
      <c r="H95" s="19"/>
      <c r="I95" s="17"/>
      <c r="J95" s="18"/>
      <c r="K95" s="18"/>
      <c r="L95" s="18"/>
      <c r="M95" s="18"/>
      <c r="N95" s="18"/>
      <c r="O95" s="18"/>
      <c r="P95" s="24"/>
      <c r="Q95" s="18"/>
      <c r="R95" s="18"/>
      <c r="S95" s="18"/>
      <c r="T95" s="18"/>
    </row>
    <row r="96" spans="1:20">
      <c r="A96" s="4">
        <v>92</v>
      </c>
      <c r="B96" s="17"/>
      <c r="C96" s="18"/>
      <c r="D96" s="18"/>
      <c r="E96" s="19"/>
      <c r="F96" s="18"/>
      <c r="G96" s="19"/>
      <c r="H96" s="19"/>
      <c r="I96" s="17"/>
      <c r="J96" s="18"/>
      <c r="K96" s="18"/>
      <c r="L96" s="18"/>
      <c r="M96" s="18"/>
      <c r="N96" s="18"/>
      <c r="O96" s="18"/>
      <c r="P96" s="24"/>
      <c r="Q96" s="18"/>
      <c r="R96" s="18"/>
      <c r="S96" s="18"/>
      <c r="T96" s="18"/>
    </row>
    <row r="97" spans="1:20">
      <c r="A97" s="4">
        <v>93</v>
      </c>
      <c r="B97" s="17"/>
      <c r="C97" s="18"/>
      <c r="D97" s="18"/>
      <c r="E97" s="19"/>
      <c r="F97" s="18"/>
      <c r="G97" s="19"/>
      <c r="H97" s="19"/>
      <c r="I97" s="17"/>
      <c r="J97" s="18"/>
      <c r="K97" s="18"/>
      <c r="L97" s="18"/>
      <c r="M97" s="18"/>
      <c r="N97" s="18"/>
      <c r="O97" s="18"/>
      <c r="P97" s="24"/>
      <c r="Q97" s="18"/>
      <c r="R97" s="18"/>
      <c r="S97" s="18"/>
      <c r="T97" s="18"/>
    </row>
    <row r="98" spans="1:20">
      <c r="A98" s="4">
        <v>94</v>
      </c>
      <c r="B98" s="17"/>
      <c r="C98" s="18"/>
      <c r="D98" s="18"/>
      <c r="E98" s="19"/>
      <c r="F98" s="18"/>
      <c r="G98" s="19"/>
      <c r="H98" s="19"/>
      <c r="I98" s="17"/>
      <c r="J98" s="18"/>
      <c r="K98" s="18"/>
      <c r="L98" s="18"/>
      <c r="M98" s="18"/>
      <c r="N98" s="18"/>
      <c r="O98" s="18"/>
      <c r="P98" s="24"/>
      <c r="Q98" s="18"/>
      <c r="R98" s="18"/>
      <c r="S98" s="18"/>
      <c r="T98" s="18"/>
    </row>
    <row r="99" spans="1:20">
      <c r="A99" s="4">
        <v>95</v>
      </c>
      <c r="B99" s="17"/>
      <c r="C99" s="18"/>
      <c r="D99" s="18"/>
      <c r="E99" s="19"/>
      <c r="F99" s="18"/>
      <c r="G99" s="19"/>
      <c r="H99" s="19"/>
      <c r="I99" s="17"/>
      <c r="J99" s="18"/>
      <c r="K99" s="18"/>
      <c r="L99" s="18"/>
      <c r="M99" s="18"/>
      <c r="N99" s="18"/>
      <c r="O99" s="18"/>
      <c r="P99" s="24"/>
      <c r="Q99" s="18"/>
      <c r="R99" s="18"/>
      <c r="S99" s="18"/>
      <c r="T99" s="18"/>
    </row>
    <row r="100" spans="1:20">
      <c r="A100" s="4">
        <v>96</v>
      </c>
      <c r="B100" s="17"/>
      <c r="C100" s="18"/>
      <c r="D100" s="18"/>
      <c r="E100" s="19"/>
      <c r="F100" s="18"/>
      <c r="G100" s="19"/>
      <c r="H100" s="19"/>
      <c r="I100" s="17"/>
      <c r="J100" s="18"/>
      <c r="K100" s="18"/>
      <c r="L100" s="18"/>
      <c r="M100" s="18"/>
      <c r="N100" s="18"/>
      <c r="O100" s="18"/>
      <c r="P100" s="24"/>
      <c r="Q100" s="18"/>
      <c r="R100" s="18"/>
      <c r="S100" s="18"/>
      <c r="T100" s="18"/>
    </row>
    <row r="101" spans="1:20">
      <c r="A101" s="4">
        <v>97</v>
      </c>
      <c r="B101" s="17"/>
      <c r="C101" s="18"/>
      <c r="D101" s="18"/>
      <c r="E101" s="19"/>
      <c r="F101" s="18"/>
      <c r="G101" s="19"/>
      <c r="H101" s="19"/>
      <c r="I101" s="17"/>
      <c r="J101" s="18"/>
      <c r="K101" s="18"/>
      <c r="L101" s="18"/>
      <c r="M101" s="18"/>
      <c r="N101" s="18"/>
      <c r="O101" s="18"/>
      <c r="P101" s="24"/>
      <c r="Q101" s="18"/>
      <c r="R101" s="18"/>
      <c r="S101" s="18"/>
      <c r="T101" s="18"/>
    </row>
    <row r="102" spans="1:20">
      <c r="A102" s="4">
        <v>98</v>
      </c>
      <c r="B102" s="17"/>
      <c r="C102" s="18"/>
      <c r="D102" s="18"/>
      <c r="E102" s="19"/>
      <c r="F102" s="18"/>
      <c r="G102" s="19"/>
      <c r="H102" s="19"/>
      <c r="I102" s="17"/>
      <c r="J102" s="18"/>
      <c r="K102" s="18"/>
      <c r="L102" s="18"/>
      <c r="M102" s="18"/>
      <c r="N102" s="18"/>
      <c r="O102" s="18"/>
      <c r="P102" s="24"/>
      <c r="Q102" s="18"/>
      <c r="R102" s="18"/>
      <c r="S102" s="18"/>
      <c r="T102" s="18"/>
    </row>
    <row r="103" spans="1:20">
      <c r="A103" s="4">
        <v>99</v>
      </c>
      <c r="B103" s="17"/>
      <c r="C103" s="18"/>
      <c r="D103" s="18"/>
      <c r="E103" s="19"/>
      <c r="F103" s="18"/>
      <c r="G103" s="19"/>
      <c r="H103" s="19"/>
      <c r="I103" s="17"/>
      <c r="J103" s="18"/>
      <c r="K103" s="18"/>
      <c r="L103" s="18"/>
      <c r="M103" s="18"/>
      <c r="N103" s="18"/>
      <c r="O103" s="18"/>
      <c r="P103" s="24"/>
      <c r="Q103" s="18"/>
      <c r="R103" s="18"/>
      <c r="S103" s="18"/>
      <c r="T103" s="18"/>
    </row>
    <row r="104" spans="1:20">
      <c r="A104" s="4">
        <v>100</v>
      </c>
      <c r="B104" s="17"/>
      <c r="C104" s="18"/>
      <c r="D104" s="18"/>
      <c r="E104" s="19"/>
      <c r="F104" s="18"/>
      <c r="G104" s="19"/>
      <c r="H104" s="19"/>
      <c r="I104" s="17"/>
      <c r="J104" s="18"/>
      <c r="K104" s="18"/>
      <c r="L104" s="18"/>
      <c r="M104" s="18"/>
      <c r="N104" s="18"/>
      <c r="O104" s="18"/>
      <c r="P104" s="24"/>
      <c r="Q104" s="18"/>
      <c r="R104" s="18"/>
      <c r="S104" s="18"/>
      <c r="T104" s="18"/>
    </row>
    <row r="105" spans="1:20">
      <c r="A105" s="4">
        <v>101</v>
      </c>
      <c r="B105" s="17"/>
      <c r="C105" s="18"/>
      <c r="D105" s="18"/>
      <c r="E105" s="19"/>
      <c r="F105" s="18"/>
      <c r="G105" s="19"/>
      <c r="H105" s="19"/>
      <c r="I105" s="17"/>
      <c r="J105" s="18"/>
      <c r="K105" s="18"/>
      <c r="L105" s="18"/>
      <c r="M105" s="18"/>
      <c r="N105" s="18"/>
      <c r="O105" s="18"/>
      <c r="P105" s="24"/>
      <c r="Q105" s="18"/>
      <c r="R105" s="18"/>
      <c r="S105" s="18"/>
      <c r="T105" s="18"/>
    </row>
    <row r="106" spans="1:20">
      <c r="A106" s="4">
        <v>102</v>
      </c>
      <c r="B106" s="17"/>
      <c r="C106" s="18"/>
      <c r="D106" s="18"/>
      <c r="E106" s="19"/>
      <c r="F106" s="18"/>
      <c r="G106" s="19"/>
      <c r="H106" s="19"/>
      <c r="I106" s="17"/>
      <c r="J106" s="18"/>
      <c r="K106" s="18"/>
      <c r="L106" s="18"/>
      <c r="M106" s="18"/>
      <c r="N106" s="18"/>
      <c r="O106" s="18"/>
      <c r="P106" s="24"/>
      <c r="Q106" s="18"/>
      <c r="R106" s="18"/>
      <c r="S106" s="18"/>
      <c r="T106" s="18"/>
    </row>
    <row r="107" spans="1:20">
      <c r="A107" s="4">
        <v>103</v>
      </c>
      <c r="B107" s="17"/>
      <c r="C107" s="18"/>
      <c r="D107" s="18"/>
      <c r="E107" s="19"/>
      <c r="F107" s="18"/>
      <c r="G107" s="19"/>
      <c r="H107" s="19"/>
      <c r="I107" s="17"/>
      <c r="J107" s="18"/>
      <c r="K107" s="18"/>
      <c r="L107" s="18"/>
      <c r="M107" s="18"/>
      <c r="N107" s="18"/>
      <c r="O107" s="18"/>
      <c r="P107" s="24"/>
      <c r="Q107" s="18"/>
      <c r="R107" s="18"/>
      <c r="S107" s="18"/>
      <c r="T107" s="18"/>
    </row>
    <row r="108" spans="1:20">
      <c r="A108" s="4">
        <v>104</v>
      </c>
      <c r="B108" s="17"/>
      <c r="C108" s="18"/>
      <c r="D108" s="18"/>
      <c r="E108" s="19"/>
      <c r="F108" s="18"/>
      <c r="G108" s="19"/>
      <c r="H108" s="19"/>
      <c r="I108" s="17"/>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ref="I109:I134" si="0">+G109+H109</f>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65</v>
      </c>
      <c r="D165" s="21"/>
      <c r="E165" s="13"/>
      <c r="F165" s="21"/>
      <c r="G165" s="21">
        <f>SUM(G5:G164)</f>
        <v>3280</v>
      </c>
      <c r="H165" s="21">
        <f>SUM(H5:H164)</f>
        <v>2166</v>
      </c>
      <c r="I165" s="21">
        <f>SUM(I5:I164)</f>
        <v>5125</v>
      </c>
      <c r="J165" s="21"/>
      <c r="K165" s="21"/>
      <c r="L165" s="21"/>
      <c r="M165" s="21"/>
      <c r="N165" s="21"/>
      <c r="O165" s="21"/>
      <c r="P165" s="14"/>
      <c r="Q165" s="21"/>
      <c r="R165" s="21"/>
      <c r="S165" s="21"/>
      <c r="T165" s="12"/>
    </row>
    <row r="166" spans="1:20">
      <c r="A166" s="46" t="s">
        <v>66</v>
      </c>
      <c r="B166" s="10">
        <f>COUNTIF(B$5:B$164,"Team 1")</f>
        <v>36</v>
      </c>
      <c r="C166" s="46" t="s">
        <v>29</v>
      </c>
      <c r="D166" s="10">
        <f>COUNTIF(D5:D164,"Anganwadi")</f>
        <v>0</v>
      </c>
    </row>
    <row r="167" spans="1:20">
      <c r="A167" s="46" t="s">
        <v>67</v>
      </c>
      <c r="B167" s="10">
        <f>COUNTIF(B$6:B$164,"Team 2")</f>
        <v>29</v>
      </c>
      <c r="C167" s="46" t="s">
        <v>27</v>
      </c>
      <c r="D167" s="10">
        <f>COUNTIF(D5:D164,"School")</f>
        <v>25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27" activePane="bottomRight" state="frozen"/>
      <selection pane="topRight" activeCell="C1" sqref="C1"/>
      <selection pane="bottomLeft" activeCell="A5" sqref="A5"/>
      <selection pane="bottomRight" activeCell="C3" sqref="C3:C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2" t="s">
        <v>1243</v>
      </c>
      <c r="B1" s="192"/>
      <c r="C1" s="192"/>
      <c r="D1" s="193"/>
      <c r="E1" s="193"/>
      <c r="F1" s="193"/>
      <c r="G1" s="193"/>
      <c r="H1" s="193"/>
      <c r="I1" s="193"/>
      <c r="J1" s="193"/>
      <c r="K1" s="193"/>
      <c r="L1" s="193"/>
      <c r="M1" s="193"/>
      <c r="N1" s="193"/>
      <c r="O1" s="193"/>
      <c r="P1" s="193"/>
      <c r="Q1" s="193"/>
      <c r="R1" s="193"/>
      <c r="S1" s="193"/>
    </row>
    <row r="2" spans="1:20">
      <c r="A2" s="186" t="s">
        <v>63</v>
      </c>
      <c r="B2" s="187"/>
      <c r="C2" s="187"/>
      <c r="D2" s="25" t="s">
        <v>756</v>
      </c>
      <c r="E2" s="22"/>
      <c r="F2" s="22"/>
      <c r="G2" s="22"/>
      <c r="H2" s="22"/>
      <c r="I2" s="22"/>
      <c r="J2" s="22"/>
      <c r="K2" s="22"/>
      <c r="L2" s="22"/>
      <c r="M2" s="22"/>
      <c r="N2" s="22"/>
      <c r="O2" s="22"/>
      <c r="P2" s="22"/>
      <c r="Q2" s="22"/>
      <c r="R2" s="22"/>
      <c r="S2" s="22"/>
    </row>
    <row r="3" spans="1:20" ht="24" customHeight="1">
      <c r="A3" s="188" t="s">
        <v>14</v>
      </c>
      <c r="B3" s="184" t="s">
        <v>65</v>
      </c>
      <c r="C3" s="189" t="s">
        <v>7</v>
      </c>
      <c r="D3" s="189" t="s">
        <v>59</v>
      </c>
      <c r="E3" s="189" t="s">
        <v>16</v>
      </c>
      <c r="F3" s="190" t="s">
        <v>17</v>
      </c>
      <c r="G3" s="189" t="s">
        <v>8</v>
      </c>
      <c r="H3" s="189"/>
      <c r="I3" s="189"/>
      <c r="J3" s="189" t="s">
        <v>35</v>
      </c>
      <c r="K3" s="184" t="s">
        <v>37</v>
      </c>
      <c r="L3" s="184" t="s">
        <v>54</v>
      </c>
      <c r="M3" s="184" t="s">
        <v>55</v>
      </c>
      <c r="N3" s="184" t="s">
        <v>38</v>
      </c>
      <c r="O3" s="184" t="s">
        <v>39</v>
      </c>
      <c r="P3" s="188" t="s">
        <v>58</v>
      </c>
      <c r="Q3" s="189" t="s">
        <v>56</v>
      </c>
      <c r="R3" s="189" t="s">
        <v>36</v>
      </c>
      <c r="S3" s="189" t="s">
        <v>57</v>
      </c>
      <c r="T3" s="189" t="s">
        <v>13</v>
      </c>
    </row>
    <row r="4" spans="1:20" ht="25.5" customHeight="1">
      <c r="A4" s="188"/>
      <c r="B4" s="191"/>
      <c r="C4" s="189"/>
      <c r="D4" s="189"/>
      <c r="E4" s="189"/>
      <c r="F4" s="190"/>
      <c r="G4" s="23" t="s">
        <v>9</v>
      </c>
      <c r="H4" s="23" t="s">
        <v>10</v>
      </c>
      <c r="I4" s="23" t="s">
        <v>11</v>
      </c>
      <c r="J4" s="189"/>
      <c r="K4" s="185"/>
      <c r="L4" s="185"/>
      <c r="M4" s="185"/>
      <c r="N4" s="185"/>
      <c r="O4" s="185"/>
      <c r="P4" s="188"/>
      <c r="Q4" s="188"/>
      <c r="R4" s="189"/>
      <c r="S4" s="189"/>
      <c r="T4" s="189"/>
    </row>
    <row r="5" spans="1:20">
      <c r="A5" s="99">
        <v>1</v>
      </c>
      <c r="B5" s="53" t="s">
        <v>66</v>
      </c>
      <c r="C5" s="72" t="s">
        <v>757</v>
      </c>
      <c r="D5" s="53" t="s">
        <v>107</v>
      </c>
      <c r="E5" s="58">
        <v>18306090305</v>
      </c>
      <c r="F5" s="55" t="s">
        <v>108</v>
      </c>
      <c r="G5" s="53">
        <v>38</v>
      </c>
      <c r="H5" s="53">
        <v>47</v>
      </c>
      <c r="I5" s="53">
        <v>75</v>
      </c>
      <c r="J5" s="53">
        <v>8011876972</v>
      </c>
      <c r="K5" s="57" t="s">
        <v>77</v>
      </c>
      <c r="L5" s="51"/>
      <c r="M5" s="51"/>
      <c r="N5" s="65" t="s">
        <v>110</v>
      </c>
      <c r="O5" s="61">
        <v>9707797337</v>
      </c>
      <c r="P5" s="107">
        <v>43171</v>
      </c>
      <c r="Q5" s="51" t="s">
        <v>418</v>
      </c>
      <c r="R5" s="51">
        <v>70</v>
      </c>
      <c r="S5" s="57" t="s">
        <v>74</v>
      </c>
      <c r="T5" s="100"/>
    </row>
    <row r="6" spans="1:20">
      <c r="A6" s="99">
        <v>2</v>
      </c>
      <c r="B6" s="53" t="s">
        <v>66</v>
      </c>
      <c r="C6" s="72" t="s">
        <v>322</v>
      </c>
      <c r="D6" s="53" t="s">
        <v>107</v>
      </c>
      <c r="E6" s="58">
        <v>18306090401</v>
      </c>
      <c r="F6" s="55" t="s">
        <v>108</v>
      </c>
      <c r="G6" s="53">
        <v>36</v>
      </c>
      <c r="H6" s="53">
        <v>36</v>
      </c>
      <c r="I6" s="53">
        <v>78</v>
      </c>
      <c r="J6" s="53">
        <v>98542446737</v>
      </c>
      <c r="K6" s="57" t="s">
        <v>77</v>
      </c>
      <c r="L6" s="51"/>
      <c r="M6" s="51"/>
      <c r="N6" s="65" t="s">
        <v>323</v>
      </c>
      <c r="O6" s="61">
        <v>9957717506</v>
      </c>
      <c r="P6" s="85">
        <v>43112</v>
      </c>
      <c r="Q6" s="51" t="s">
        <v>422</v>
      </c>
      <c r="R6" s="51">
        <v>75</v>
      </c>
      <c r="S6" s="57" t="s">
        <v>74</v>
      </c>
      <c r="T6" s="100"/>
    </row>
    <row r="7" spans="1:20">
      <c r="A7" s="99">
        <v>3</v>
      </c>
      <c r="B7" s="53" t="s">
        <v>66</v>
      </c>
      <c r="C7" s="72" t="s">
        <v>324</v>
      </c>
      <c r="D7" s="53" t="s">
        <v>107</v>
      </c>
      <c r="E7" s="58">
        <v>18306090310</v>
      </c>
      <c r="F7" s="55" t="s">
        <v>108</v>
      </c>
      <c r="G7" s="53">
        <v>35</v>
      </c>
      <c r="H7" s="53">
        <v>33</v>
      </c>
      <c r="I7" s="53">
        <v>100</v>
      </c>
      <c r="J7" s="53">
        <v>9706875076</v>
      </c>
      <c r="K7" s="57" t="s">
        <v>77</v>
      </c>
      <c r="L7" s="51"/>
      <c r="M7" s="51"/>
      <c r="N7" s="65" t="s">
        <v>110</v>
      </c>
      <c r="O7" s="61">
        <v>9707797337</v>
      </c>
      <c r="P7" s="85">
        <v>43112</v>
      </c>
      <c r="Q7" s="51" t="s">
        <v>422</v>
      </c>
      <c r="R7" s="51">
        <v>75</v>
      </c>
      <c r="S7" s="57" t="s">
        <v>74</v>
      </c>
      <c r="T7" s="100"/>
    </row>
    <row r="8" spans="1:20">
      <c r="A8" s="99">
        <v>4</v>
      </c>
      <c r="B8" s="53" t="s">
        <v>66</v>
      </c>
      <c r="C8" s="72" t="s">
        <v>758</v>
      </c>
      <c r="D8" s="53" t="s">
        <v>107</v>
      </c>
      <c r="E8" s="58">
        <v>18306090307</v>
      </c>
      <c r="F8" s="55" t="s">
        <v>108</v>
      </c>
      <c r="G8" s="53">
        <v>33</v>
      </c>
      <c r="H8" s="53">
        <v>23</v>
      </c>
      <c r="I8" s="53">
        <v>97</v>
      </c>
      <c r="J8" s="53">
        <v>8876139046</v>
      </c>
      <c r="K8" s="57" t="s">
        <v>77</v>
      </c>
      <c r="L8" s="51"/>
      <c r="M8" s="51"/>
      <c r="N8" s="65" t="s">
        <v>162</v>
      </c>
      <c r="O8" s="61">
        <v>9678259045</v>
      </c>
      <c r="P8" s="85">
        <v>43171</v>
      </c>
      <c r="Q8" s="51" t="s">
        <v>418</v>
      </c>
      <c r="R8" s="51">
        <v>75</v>
      </c>
      <c r="S8" s="57" t="s">
        <v>74</v>
      </c>
      <c r="T8" s="100"/>
    </row>
    <row r="9" spans="1:20">
      <c r="A9" s="99">
        <v>5</v>
      </c>
      <c r="B9" s="53" t="s">
        <v>66</v>
      </c>
      <c r="C9" s="72" t="s">
        <v>333</v>
      </c>
      <c r="D9" s="53" t="s">
        <v>107</v>
      </c>
      <c r="E9" s="58">
        <v>18306090302</v>
      </c>
      <c r="F9" s="55" t="s">
        <v>108</v>
      </c>
      <c r="G9" s="53">
        <v>34</v>
      </c>
      <c r="H9" s="53">
        <v>35</v>
      </c>
      <c r="I9" s="53">
        <v>75</v>
      </c>
      <c r="J9" s="53">
        <v>9854492926</v>
      </c>
      <c r="K9" s="57" t="s">
        <v>163</v>
      </c>
      <c r="L9" s="51"/>
      <c r="M9" s="51"/>
      <c r="N9" s="65" t="s">
        <v>334</v>
      </c>
      <c r="O9" s="61">
        <v>8876212745</v>
      </c>
      <c r="P9" s="85">
        <v>43263</v>
      </c>
      <c r="Q9" s="51" t="s">
        <v>417</v>
      </c>
      <c r="R9" s="51">
        <v>70</v>
      </c>
      <c r="S9" s="57" t="s">
        <v>74</v>
      </c>
      <c r="T9" s="100"/>
    </row>
    <row r="10" spans="1:20">
      <c r="A10" s="99">
        <v>6</v>
      </c>
      <c r="B10" s="53" t="s">
        <v>66</v>
      </c>
      <c r="C10" s="72" t="s">
        <v>759</v>
      </c>
      <c r="D10" s="53" t="s">
        <v>107</v>
      </c>
      <c r="E10" s="58">
        <v>18306090309</v>
      </c>
      <c r="F10" s="55" t="s">
        <v>108</v>
      </c>
      <c r="G10" s="53">
        <v>34</v>
      </c>
      <c r="H10" s="53">
        <v>46</v>
      </c>
      <c r="I10" s="53">
        <v>61</v>
      </c>
      <c r="J10" s="53">
        <v>9706836591</v>
      </c>
      <c r="K10" s="57" t="s">
        <v>77</v>
      </c>
      <c r="L10" s="51"/>
      <c r="M10" s="51"/>
      <c r="N10" s="65" t="s">
        <v>162</v>
      </c>
      <c r="O10" s="61">
        <v>9678259045</v>
      </c>
      <c r="P10" s="85">
        <v>43202</v>
      </c>
      <c r="Q10" s="51" t="s">
        <v>420</v>
      </c>
      <c r="R10" s="51">
        <v>75</v>
      </c>
      <c r="S10" s="57" t="s">
        <v>74</v>
      </c>
      <c r="T10" s="100"/>
    </row>
    <row r="11" spans="1:20">
      <c r="A11" s="99">
        <v>7</v>
      </c>
      <c r="B11" s="53" t="s">
        <v>66</v>
      </c>
      <c r="C11" s="72" t="s">
        <v>760</v>
      </c>
      <c r="D11" s="53" t="s">
        <v>107</v>
      </c>
      <c r="E11" s="58">
        <v>18306090311</v>
      </c>
      <c r="F11" s="55" t="s">
        <v>108</v>
      </c>
      <c r="G11" s="53">
        <v>58</v>
      </c>
      <c r="H11" s="53">
        <v>64</v>
      </c>
      <c r="I11" s="53">
        <v>117</v>
      </c>
      <c r="J11" s="53">
        <v>8011827449</v>
      </c>
      <c r="K11" s="57" t="s">
        <v>77</v>
      </c>
      <c r="L11" s="51"/>
      <c r="M11" s="51"/>
      <c r="N11" s="65" t="s">
        <v>326</v>
      </c>
      <c r="O11" s="61">
        <v>9707874082</v>
      </c>
      <c r="P11" s="85">
        <v>43202</v>
      </c>
      <c r="Q11" s="51" t="s">
        <v>420</v>
      </c>
      <c r="R11" s="51">
        <v>75</v>
      </c>
      <c r="S11" s="57" t="s">
        <v>74</v>
      </c>
      <c r="T11" s="100"/>
    </row>
    <row r="12" spans="1:20">
      <c r="A12" s="99">
        <v>8</v>
      </c>
      <c r="B12" s="53" t="s">
        <v>66</v>
      </c>
      <c r="C12" s="72" t="s">
        <v>761</v>
      </c>
      <c r="D12" s="53" t="s">
        <v>107</v>
      </c>
      <c r="E12" s="58">
        <v>18306090402</v>
      </c>
      <c r="F12" s="55" t="s">
        <v>108</v>
      </c>
      <c r="G12" s="53">
        <v>50</v>
      </c>
      <c r="H12" s="53">
        <v>43</v>
      </c>
      <c r="I12" s="53">
        <v>61</v>
      </c>
      <c r="J12" s="53">
        <v>9957943519</v>
      </c>
      <c r="K12" s="57" t="s">
        <v>77</v>
      </c>
      <c r="L12" s="51"/>
      <c r="M12" s="51"/>
      <c r="N12" s="65" t="s">
        <v>323</v>
      </c>
      <c r="O12" s="61">
        <v>9957717506</v>
      </c>
      <c r="P12" s="85">
        <v>43232</v>
      </c>
      <c r="Q12" s="51" t="s">
        <v>421</v>
      </c>
      <c r="R12" s="51">
        <v>75</v>
      </c>
      <c r="S12" s="57" t="s">
        <v>74</v>
      </c>
      <c r="T12" s="100"/>
    </row>
    <row r="13" spans="1:20">
      <c r="A13" s="99">
        <v>9</v>
      </c>
      <c r="B13" s="53" t="s">
        <v>66</v>
      </c>
      <c r="C13" s="72" t="s">
        <v>325</v>
      </c>
      <c r="D13" s="53" t="s">
        <v>107</v>
      </c>
      <c r="E13" s="58">
        <v>18306090313</v>
      </c>
      <c r="F13" s="55" t="s">
        <v>108</v>
      </c>
      <c r="G13" s="53">
        <v>47</v>
      </c>
      <c r="H13" s="53">
        <v>43</v>
      </c>
      <c r="I13" s="53">
        <v>114</v>
      </c>
      <c r="J13" s="53">
        <v>8876249934</v>
      </c>
      <c r="K13" s="57" t="s">
        <v>163</v>
      </c>
      <c r="L13" s="51"/>
      <c r="M13" s="51"/>
      <c r="N13" s="65" t="s">
        <v>326</v>
      </c>
      <c r="O13" s="61">
        <v>9707874082</v>
      </c>
      <c r="P13" s="85">
        <v>43232</v>
      </c>
      <c r="Q13" s="51" t="s">
        <v>421</v>
      </c>
      <c r="R13" s="51">
        <v>75</v>
      </c>
      <c r="S13" s="57" t="s">
        <v>74</v>
      </c>
      <c r="T13" s="100"/>
    </row>
    <row r="14" spans="1:20">
      <c r="A14" s="99">
        <v>10</v>
      </c>
      <c r="B14" s="53" t="s">
        <v>66</v>
      </c>
      <c r="C14" s="72" t="s">
        <v>762</v>
      </c>
      <c r="D14" s="53" t="s">
        <v>107</v>
      </c>
      <c r="E14" s="58">
        <v>18306090406</v>
      </c>
      <c r="F14" s="55" t="s">
        <v>108</v>
      </c>
      <c r="G14" s="53">
        <v>61</v>
      </c>
      <c r="H14" s="53">
        <v>59</v>
      </c>
      <c r="I14" s="53">
        <v>108</v>
      </c>
      <c r="J14" s="53">
        <v>9678384983</v>
      </c>
      <c r="K14" s="78" t="s">
        <v>129</v>
      </c>
      <c r="L14" s="51"/>
      <c r="M14" s="51"/>
      <c r="N14" s="65" t="s">
        <v>165</v>
      </c>
      <c r="O14" s="61">
        <v>9577306521</v>
      </c>
      <c r="P14" s="85">
        <v>43293</v>
      </c>
      <c r="Q14" s="51" t="s">
        <v>420</v>
      </c>
      <c r="R14" s="51"/>
      <c r="S14" s="57" t="s">
        <v>74</v>
      </c>
      <c r="T14" s="100"/>
    </row>
    <row r="15" spans="1:20">
      <c r="A15" s="99">
        <v>11</v>
      </c>
      <c r="B15" s="53" t="s">
        <v>66</v>
      </c>
      <c r="C15" s="72" t="s">
        <v>763</v>
      </c>
      <c r="D15" s="53" t="s">
        <v>107</v>
      </c>
      <c r="E15" s="58">
        <v>18306090407</v>
      </c>
      <c r="F15" s="55" t="s">
        <v>108</v>
      </c>
      <c r="G15" s="53">
        <v>26</v>
      </c>
      <c r="H15" s="53">
        <v>31</v>
      </c>
      <c r="I15" s="53">
        <v>63</v>
      </c>
      <c r="J15" s="53">
        <v>8822274965</v>
      </c>
      <c r="K15" s="78" t="s">
        <v>129</v>
      </c>
      <c r="L15" s="51"/>
      <c r="M15" s="51"/>
      <c r="N15" s="65" t="s">
        <v>165</v>
      </c>
      <c r="O15" s="61">
        <v>9577306521</v>
      </c>
      <c r="P15" s="85">
        <v>43293</v>
      </c>
      <c r="Q15" s="51" t="s">
        <v>420</v>
      </c>
      <c r="R15" s="51">
        <v>70</v>
      </c>
      <c r="S15" s="57" t="s">
        <v>74</v>
      </c>
      <c r="T15" s="100"/>
    </row>
    <row r="16" spans="1:20">
      <c r="A16" s="99">
        <v>12</v>
      </c>
      <c r="B16" s="53" t="s">
        <v>66</v>
      </c>
      <c r="C16" s="72" t="s">
        <v>764</v>
      </c>
      <c r="D16" s="53" t="s">
        <v>107</v>
      </c>
      <c r="E16" s="58">
        <v>18306090408</v>
      </c>
      <c r="F16" s="55" t="s">
        <v>108</v>
      </c>
      <c r="G16" s="53">
        <v>52</v>
      </c>
      <c r="H16" s="53">
        <v>61</v>
      </c>
      <c r="I16" s="53">
        <v>96</v>
      </c>
      <c r="J16" s="53">
        <v>9706649359</v>
      </c>
      <c r="K16" s="78" t="s">
        <v>129</v>
      </c>
      <c r="L16" s="51"/>
      <c r="M16" s="51"/>
      <c r="N16" s="65" t="s">
        <v>165</v>
      </c>
      <c r="O16" s="61">
        <v>9577306521</v>
      </c>
      <c r="P16" s="85">
        <v>43293</v>
      </c>
      <c r="Q16" s="51" t="s">
        <v>420</v>
      </c>
      <c r="R16" s="51">
        <v>70</v>
      </c>
      <c r="S16" s="57" t="s">
        <v>74</v>
      </c>
      <c r="T16" s="100"/>
    </row>
    <row r="17" spans="1:20">
      <c r="A17" s="99">
        <v>13</v>
      </c>
      <c r="B17" s="53" t="s">
        <v>66</v>
      </c>
      <c r="C17" s="72" t="s">
        <v>765</v>
      </c>
      <c r="D17" s="53" t="s">
        <v>107</v>
      </c>
      <c r="E17" s="58">
        <v>18306090403</v>
      </c>
      <c r="F17" s="55" t="s">
        <v>108</v>
      </c>
      <c r="G17" s="53">
        <v>28</v>
      </c>
      <c r="H17" s="53">
        <v>28</v>
      </c>
      <c r="I17" s="53">
        <v>74</v>
      </c>
      <c r="J17" s="53">
        <v>9706946066</v>
      </c>
      <c r="K17" s="57" t="s">
        <v>77</v>
      </c>
      <c r="L17" s="51"/>
      <c r="M17" s="51"/>
      <c r="N17" s="65" t="s">
        <v>166</v>
      </c>
      <c r="O17" s="61">
        <v>9706493323</v>
      </c>
      <c r="P17" s="85">
        <v>43324</v>
      </c>
      <c r="Q17" s="51" t="s">
        <v>422</v>
      </c>
      <c r="R17" s="51">
        <v>70</v>
      </c>
      <c r="S17" s="57" t="s">
        <v>74</v>
      </c>
      <c r="T17" s="100"/>
    </row>
    <row r="18" spans="1:20">
      <c r="A18" s="99">
        <v>14</v>
      </c>
      <c r="B18" s="53" t="s">
        <v>66</v>
      </c>
      <c r="C18" s="72" t="s">
        <v>766</v>
      </c>
      <c r="D18" s="53" t="s">
        <v>107</v>
      </c>
      <c r="E18" s="58">
        <v>18306090404</v>
      </c>
      <c r="F18" s="55" t="s">
        <v>108</v>
      </c>
      <c r="G18" s="53">
        <v>49</v>
      </c>
      <c r="H18" s="53">
        <v>51</v>
      </c>
      <c r="I18" s="53">
        <v>87</v>
      </c>
      <c r="J18" s="53">
        <v>9508471871</v>
      </c>
      <c r="K18" s="57" t="s">
        <v>77</v>
      </c>
      <c r="L18" s="51"/>
      <c r="M18" s="51"/>
      <c r="N18" s="65" t="s">
        <v>166</v>
      </c>
      <c r="O18" s="61">
        <v>9706493323</v>
      </c>
      <c r="P18" s="85">
        <v>43324</v>
      </c>
      <c r="Q18" s="51" t="s">
        <v>422</v>
      </c>
      <c r="R18" s="51">
        <v>70</v>
      </c>
      <c r="S18" s="57" t="s">
        <v>74</v>
      </c>
      <c r="T18" s="100"/>
    </row>
    <row r="19" spans="1:20">
      <c r="A19" s="99">
        <v>15</v>
      </c>
      <c r="B19" s="53" t="s">
        <v>66</v>
      </c>
      <c r="C19" s="72" t="s">
        <v>767</v>
      </c>
      <c r="D19" s="53" t="s">
        <v>107</v>
      </c>
      <c r="E19" s="58">
        <v>18306090405</v>
      </c>
      <c r="F19" s="55" t="s">
        <v>108</v>
      </c>
      <c r="G19" s="53">
        <v>49</v>
      </c>
      <c r="H19" s="53">
        <v>47</v>
      </c>
      <c r="I19" s="53">
        <v>77</v>
      </c>
      <c r="J19" s="53">
        <v>8011339224</v>
      </c>
      <c r="K19" s="57" t="s">
        <v>77</v>
      </c>
      <c r="L19" s="51"/>
      <c r="M19" s="51"/>
      <c r="N19" s="65" t="s">
        <v>166</v>
      </c>
      <c r="O19" s="61">
        <v>9706493323</v>
      </c>
      <c r="P19" s="85">
        <v>43324</v>
      </c>
      <c r="Q19" s="51" t="s">
        <v>422</v>
      </c>
      <c r="R19" s="51">
        <v>70</v>
      </c>
      <c r="S19" s="57" t="s">
        <v>74</v>
      </c>
      <c r="T19" s="100"/>
    </row>
    <row r="20" spans="1:20">
      <c r="A20" s="99">
        <v>16</v>
      </c>
      <c r="B20" s="53" t="s">
        <v>66</v>
      </c>
      <c r="C20" s="72" t="s">
        <v>768</v>
      </c>
      <c r="D20" s="53" t="s">
        <v>107</v>
      </c>
      <c r="E20" s="58">
        <v>18306090321</v>
      </c>
      <c r="F20" s="55" t="s">
        <v>108</v>
      </c>
      <c r="G20" s="53">
        <v>19</v>
      </c>
      <c r="H20" s="53">
        <v>15</v>
      </c>
      <c r="I20" s="53">
        <v>46</v>
      </c>
      <c r="J20" s="53">
        <v>9854013628</v>
      </c>
      <c r="K20" s="65" t="s">
        <v>167</v>
      </c>
      <c r="L20" s="51"/>
      <c r="M20" s="51"/>
      <c r="N20" s="65" t="s">
        <v>769</v>
      </c>
      <c r="O20" s="61">
        <v>9577674460</v>
      </c>
      <c r="P20" s="85">
        <v>43263</v>
      </c>
      <c r="Q20" s="51" t="s">
        <v>417</v>
      </c>
      <c r="R20" s="51">
        <v>12</v>
      </c>
      <c r="S20" s="57" t="s">
        <v>74</v>
      </c>
      <c r="T20" s="100"/>
    </row>
    <row r="21" spans="1:20">
      <c r="A21" s="99">
        <v>17</v>
      </c>
      <c r="B21" s="53" t="s">
        <v>66</v>
      </c>
      <c r="C21" s="72" t="s">
        <v>770</v>
      </c>
      <c r="D21" s="53" t="s">
        <v>107</v>
      </c>
      <c r="E21" s="58">
        <v>18306090101</v>
      </c>
      <c r="F21" s="55" t="s">
        <v>108</v>
      </c>
      <c r="G21" s="108">
        <v>33</v>
      </c>
      <c r="H21" s="108">
        <v>42</v>
      </c>
      <c r="I21" s="108">
        <v>75</v>
      </c>
      <c r="J21" s="53">
        <v>9577767712</v>
      </c>
      <c r="K21" s="65" t="s">
        <v>128</v>
      </c>
      <c r="L21" s="65" t="s">
        <v>104</v>
      </c>
      <c r="M21" s="68">
        <v>9854724577</v>
      </c>
      <c r="N21" s="65" t="s">
        <v>105</v>
      </c>
      <c r="O21" s="61">
        <v>9859605165</v>
      </c>
      <c r="P21" s="85">
        <v>43385</v>
      </c>
      <c r="Q21" s="51" t="s">
        <v>418</v>
      </c>
      <c r="R21" s="51">
        <v>80</v>
      </c>
      <c r="S21" s="57" t="s">
        <v>74</v>
      </c>
      <c r="T21" s="100"/>
    </row>
    <row r="22" spans="1:20">
      <c r="A22" s="99">
        <v>18</v>
      </c>
      <c r="B22" s="53" t="s">
        <v>66</v>
      </c>
      <c r="C22" s="72" t="s">
        <v>771</v>
      </c>
      <c r="D22" s="53" t="s">
        <v>107</v>
      </c>
      <c r="E22" s="58">
        <v>18306090102</v>
      </c>
      <c r="F22" s="55" t="s">
        <v>108</v>
      </c>
      <c r="G22" s="53">
        <v>62</v>
      </c>
      <c r="H22" s="53">
        <v>63</v>
      </c>
      <c r="I22" s="108">
        <v>125</v>
      </c>
      <c r="J22" s="53">
        <v>9954298002</v>
      </c>
      <c r="K22" s="65" t="s">
        <v>128</v>
      </c>
      <c r="L22" s="65" t="s">
        <v>104</v>
      </c>
      <c r="M22" s="68">
        <v>9854724577</v>
      </c>
      <c r="N22" s="65" t="s">
        <v>105</v>
      </c>
      <c r="O22" s="61">
        <v>9859605165</v>
      </c>
      <c r="P22" s="85">
        <v>43385</v>
      </c>
      <c r="Q22" s="51" t="s">
        <v>418</v>
      </c>
      <c r="R22" s="51">
        <v>90</v>
      </c>
      <c r="S22" s="57" t="s">
        <v>74</v>
      </c>
      <c r="T22" s="100"/>
    </row>
    <row r="23" spans="1:20">
      <c r="A23" s="99">
        <v>19</v>
      </c>
      <c r="B23" s="53" t="s">
        <v>66</v>
      </c>
      <c r="C23" s="72" t="s">
        <v>339</v>
      </c>
      <c r="D23" s="53" t="s">
        <v>107</v>
      </c>
      <c r="E23" s="58">
        <v>18306090103</v>
      </c>
      <c r="F23" s="55" t="s">
        <v>108</v>
      </c>
      <c r="G23" s="53">
        <v>46</v>
      </c>
      <c r="H23" s="53">
        <v>67</v>
      </c>
      <c r="I23" s="108">
        <v>113</v>
      </c>
      <c r="J23" s="53">
        <v>9577268896</v>
      </c>
      <c r="K23" s="65" t="s">
        <v>128</v>
      </c>
      <c r="L23" s="65" t="s">
        <v>104</v>
      </c>
      <c r="M23" s="68">
        <v>9854724577</v>
      </c>
      <c r="N23" s="65" t="s">
        <v>105</v>
      </c>
      <c r="O23" s="61">
        <v>9859605165</v>
      </c>
      <c r="P23" s="85">
        <v>43416</v>
      </c>
      <c r="Q23" s="51" t="s">
        <v>419</v>
      </c>
      <c r="R23" s="51">
        <v>90</v>
      </c>
      <c r="S23" s="57" t="s">
        <v>74</v>
      </c>
      <c r="T23" s="100"/>
    </row>
    <row r="24" spans="1:20">
      <c r="A24" s="99">
        <v>20</v>
      </c>
      <c r="B24" s="53" t="s">
        <v>66</v>
      </c>
      <c r="C24" s="72" t="s">
        <v>772</v>
      </c>
      <c r="D24" s="53" t="s">
        <v>107</v>
      </c>
      <c r="E24" s="58">
        <v>18306090104</v>
      </c>
      <c r="F24" s="55" t="s">
        <v>108</v>
      </c>
      <c r="G24" s="53">
        <v>29</v>
      </c>
      <c r="H24" s="53">
        <v>49</v>
      </c>
      <c r="I24" s="108">
        <v>78</v>
      </c>
      <c r="J24" s="53">
        <v>9613433554</v>
      </c>
      <c r="K24" s="65" t="s">
        <v>128</v>
      </c>
      <c r="L24" s="65" t="s">
        <v>81</v>
      </c>
      <c r="M24" s="60">
        <v>9401450768</v>
      </c>
      <c r="N24" s="65" t="s">
        <v>168</v>
      </c>
      <c r="O24" s="61">
        <v>9954793636</v>
      </c>
      <c r="P24" s="85">
        <v>43416</v>
      </c>
      <c r="Q24" s="51" t="s">
        <v>419</v>
      </c>
      <c r="R24" s="51">
        <v>90</v>
      </c>
      <c r="S24" s="57" t="s">
        <v>74</v>
      </c>
      <c r="T24" s="100"/>
    </row>
    <row r="25" spans="1:20">
      <c r="A25" s="99">
        <v>21</v>
      </c>
      <c r="B25" s="53" t="s">
        <v>66</v>
      </c>
      <c r="C25" s="72" t="s">
        <v>773</v>
      </c>
      <c r="D25" s="53" t="s">
        <v>107</v>
      </c>
      <c r="E25" s="58">
        <v>18306090105</v>
      </c>
      <c r="F25" s="55" t="s">
        <v>108</v>
      </c>
      <c r="G25" s="53">
        <v>45</v>
      </c>
      <c r="H25" s="53">
        <v>37</v>
      </c>
      <c r="I25" s="108">
        <v>82</v>
      </c>
      <c r="J25" s="53">
        <v>9577632447</v>
      </c>
      <c r="K25" s="65" t="s">
        <v>128</v>
      </c>
      <c r="L25" s="65" t="s">
        <v>81</v>
      </c>
      <c r="M25" s="60">
        <v>9401450768</v>
      </c>
      <c r="N25" s="65" t="s">
        <v>168</v>
      </c>
      <c r="O25" s="61">
        <v>9954793636</v>
      </c>
      <c r="P25" s="85">
        <v>43416</v>
      </c>
      <c r="Q25" s="51" t="s">
        <v>419</v>
      </c>
      <c r="R25" s="51">
        <v>80</v>
      </c>
      <c r="S25" s="57" t="s">
        <v>74</v>
      </c>
      <c r="T25" s="100"/>
    </row>
    <row r="26" spans="1:20">
      <c r="A26" s="99">
        <v>22</v>
      </c>
      <c r="B26" s="53" t="s">
        <v>66</v>
      </c>
      <c r="C26" s="72" t="s">
        <v>340</v>
      </c>
      <c r="D26" s="53" t="s">
        <v>107</v>
      </c>
      <c r="E26" s="58">
        <v>18306090106</v>
      </c>
      <c r="F26" s="55" t="s">
        <v>108</v>
      </c>
      <c r="G26" s="53">
        <v>53</v>
      </c>
      <c r="H26" s="53">
        <v>42</v>
      </c>
      <c r="I26" s="108">
        <v>95</v>
      </c>
      <c r="J26" s="53">
        <v>9613367982</v>
      </c>
      <c r="K26" s="65" t="s">
        <v>128</v>
      </c>
      <c r="L26" s="65" t="s">
        <v>81</v>
      </c>
      <c r="M26" s="60">
        <v>9401450768</v>
      </c>
      <c r="N26" s="65" t="s">
        <v>168</v>
      </c>
      <c r="O26" s="61">
        <v>9954793636</v>
      </c>
      <c r="P26" s="85">
        <v>43446</v>
      </c>
      <c r="Q26" s="51" t="s">
        <v>421</v>
      </c>
      <c r="R26" s="51">
        <v>80</v>
      </c>
      <c r="S26" s="57" t="s">
        <v>74</v>
      </c>
      <c r="T26" s="100"/>
    </row>
    <row r="27" spans="1:20">
      <c r="A27" s="99">
        <v>23</v>
      </c>
      <c r="B27" s="53" t="s">
        <v>66</v>
      </c>
      <c r="C27" s="72" t="s">
        <v>774</v>
      </c>
      <c r="D27" s="53" t="s">
        <v>107</v>
      </c>
      <c r="E27" s="58">
        <v>18306090107</v>
      </c>
      <c r="F27" s="55" t="s">
        <v>108</v>
      </c>
      <c r="G27" s="53">
        <v>30</v>
      </c>
      <c r="H27" s="53">
        <v>35</v>
      </c>
      <c r="I27" s="108">
        <v>65</v>
      </c>
      <c r="J27" s="53">
        <v>9954242848</v>
      </c>
      <c r="K27" s="65" t="s">
        <v>132</v>
      </c>
      <c r="L27" s="65" t="s">
        <v>169</v>
      </c>
      <c r="M27" s="69">
        <v>9854643265</v>
      </c>
      <c r="N27" s="65" t="s">
        <v>775</v>
      </c>
      <c r="O27" s="61">
        <v>9706380710</v>
      </c>
      <c r="P27" s="85">
        <v>43446</v>
      </c>
      <c r="Q27" s="51" t="s">
        <v>421</v>
      </c>
      <c r="R27" s="51">
        <v>80</v>
      </c>
      <c r="S27" s="57" t="s">
        <v>74</v>
      </c>
      <c r="T27" s="100"/>
    </row>
    <row r="28" spans="1:20">
      <c r="A28" s="99">
        <v>24</v>
      </c>
      <c r="B28" s="53" t="s">
        <v>66</v>
      </c>
      <c r="C28" s="72" t="s">
        <v>776</v>
      </c>
      <c r="D28" s="53" t="s">
        <v>107</v>
      </c>
      <c r="E28" s="58">
        <v>18306090108</v>
      </c>
      <c r="F28" s="55" t="s">
        <v>108</v>
      </c>
      <c r="G28" s="53">
        <v>68</v>
      </c>
      <c r="H28" s="53">
        <v>76</v>
      </c>
      <c r="I28" s="108">
        <v>144</v>
      </c>
      <c r="J28" s="53">
        <v>9859105606</v>
      </c>
      <c r="K28" s="65" t="s">
        <v>128</v>
      </c>
      <c r="L28" s="65" t="s">
        <v>81</v>
      </c>
      <c r="M28" s="60">
        <v>9401450768</v>
      </c>
      <c r="N28" s="65" t="s">
        <v>775</v>
      </c>
      <c r="O28" s="61">
        <v>9706380710</v>
      </c>
      <c r="P28" s="85">
        <v>43446</v>
      </c>
      <c r="Q28" s="51" t="s">
        <v>421</v>
      </c>
      <c r="R28" s="51">
        <v>80</v>
      </c>
      <c r="S28" s="57" t="s">
        <v>74</v>
      </c>
      <c r="T28" s="100"/>
    </row>
    <row r="29" spans="1:20">
      <c r="A29" s="99">
        <v>25</v>
      </c>
      <c r="B29" s="53" t="s">
        <v>66</v>
      </c>
      <c r="C29" s="72" t="s">
        <v>777</v>
      </c>
      <c r="D29" s="53" t="s">
        <v>107</v>
      </c>
      <c r="E29" s="58">
        <v>18306090110</v>
      </c>
      <c r="F29" s="55" t="s">
        <v>108</v>
      </c>
      <c r="G29" s="53">
        <v>54</v>
      </c>
      <c r="H29" s="53">
        <v>48</v>
      </c>
      <c r="I29" s="108">
        <v>102</v>
      </c>
      <c r="J29" s="53">
        <v>8486851403</v>
      </c>
      <c r="K29" s="65" t="s">
        <v>132</v>
      </c>
      <c r="L29" s="65" t="s">
        <v>169</v>
      </c>
      <c r="M29" s="69">
        <v>9854643265</v>
      </c>
      <c r="N29" s="65" t="s">
        <v>105</v>
      </c>
      <c r="O29" s="61">
        <v>9854282727</v>
      </c>
      <c r="P29" s="85" t="s">
        <v>778</v>
      </c>
      <c r="Q29" s="51" t="s">
        <v>417</v>
      </c>
      <c r="R29" s="51">
        <v>80</v>
      </c>
      <c r="S29" s="57" t="s">
        <v>74</v>
      </c>
      <c r="T29" s="100"/>
    </row>
    <row r="30" spans="1:20">
      <c r="A30" s="99">
        <v>26</v>
      </c>
      <c r="B30" s="53" t="s">
        <v>66</v>
      </c>
      <c r="C30" s="72" t="s">
        <v>779</v>
      </c>
      <c r="D30" s="53" t="s">
        <v>107</v>
      </c>
      <c r="E30" s="58">
        <v>18306090113</v>
      </c>
      <c r="F30" s="55" t="s">
        <v>108</v>
      </c>
      <c r="G30" s="53">
        <v>80</v>
      </c>
      <c r="H30" s="53">
        <v>95</v>
      </c>
      <c r="I30" s="108">
        <v>175</v>
      </c>
      <c r="J30" s="53">
        <v>8876737171</v>
      </c>
      <c r="K30" s="65" t="s">
        <v>132</v>
      </c>
      <c r="L30" s="65" t="s">
        <v>169</v>
      </c>
      <c r="M30" s="69">
        <v>9854643265</v>
      </c>
      <c r="N30" s="65" t="s">
        <v>172</v>
      </c>
      <c r="O30" s="61">
        <v>9859989839</v>
      </c>
      <c r="P30" s="85" t="s">
        <v>778</v>
      </c>
      <c r="Q30" s="51" t="s">
        <v>417</v>
      </c>
      <c r="R30" s="51">
        <v>90</v>
      </c>
      <c r="S30" s="57" t="s">
        <v>74</v>
      </c>
      <c r="T30" s="100"/>
    </row>
    <row r="31" spans="1:20">
      <c r="A31" s="99">
        <v>27</v>
      </c>
      <c r="B31" s="53" t="s">
        <v>66</v>
      </c>
      <c r="C31" s="72" t="s">
        <v>780</v>
      </c>
      <c r="D31" s="53" t="s">
        <v>107</v>
      </c>
      <c r="E31" s="58">
        <v>18306090114</v>
      </c>
      <c r="F31" s="55" t="s">
        <v>108</v>
      </c>
      <c r="G31" s="53">
        <v>45</v>
      </c>
      <c r="H31" s="53">
        <v>65</v>
      </c>
      <c r="I31" s="108">
        <v>110</v>
      </c>
      <c r="J31" s="53">
        <v>9859712911</v>
      </c>
      <c r="K31" s="65" t="s">
        <v>132</v>
      </c>
      <c r="L31" s="65" t="s">
        <v>169</v>
      </c>
      <c r="M31" s="69">
        <v>9854643265</v>
      </c>
      <c r="N31" s="65" t="s">
        <v>172</v>
      </c>
      <c r="O31" s="61">
        <v>9859989839</v>
      </c>
      <c r="P31" s="85" t="s">
        <v>778</v>
      </c>
      <c r="Q31" s="51" t="s">
        <v>417</v>
      </c>
      <c r="R31" s="51">
        <v>90</v>
      </c>
      <c r="S31" s="57" t="s">
        <v>74</v>
      </c>
      <c r="T31" s="100"/>
    </row>
    <row r="32" spans="1:20">
      <c r="A32" s="99">
        <v>28</v>
      </c>
      <c r="B32" s="53" t="s">
        <v>66</v>
      </c>
      <c r="C32" s="72" t="s">
        <v>781</v>
      </c>
      <c r="D32" s="53" t="s">
        <v>107</v>
      </c>
      <c r="E32" s="58">
        <v>18306090115</v>
      </c>
      <c r="F32" s="55" t="s">
        <v>108</v>
      </c>
      <c r="G32" s="53">
        <v>73</v>
      </c>
      <c r="H32" s="53">
        <v>83</v>
      </c>
      <c r="I32" s="108">
        <v>156</v>
      </c>
      <c r="J32" s="53">
        <v>9859731701</v>
      </c>
      <c r="K32" s="65" t="s">
        <v>132</v>
      </c>
      <c r="L32" s="65" t="s">
        <v>169</v>
      </c>
      <c r="M32" s="69">
        <v>9854643265</v>
      </c>
      <c r="N32" s="65" t="s">
        <v>172</v>
      </c>
      <c r="O32" s="61">
        <v>9859989839</v>
      </c>
      <c r="P32" s="85" t="s">
        <v>782</v>
      </c>
      <c r="Q32" s="51" t="s">
        <v>420</v>
      </c>
      <c r="R32" s="51">
        <v>90</v>
      </c>
      <c r="S32" s="57" t="s">
        <v>74</v>
      </c>
      <c r="T32" s="100"/>
    </row>
    <row r="33" spans="1:20">
      <c r="A33" s="99">
        <v>29</v>
      </c>
      <c r="B33" s="53" t="s">
        <v>66</v>
      </c>
      <c r="C33" s="72" t="s">
        <v>173</v>
      </c>
      <c r="D33" s="53" t="s">
        <v>107</v>
      </c>
      <c r="E33" s="58">
        <v>18306090116</v>
      </c>
      <c r="F33" s="55" t="s">
        <v>108</v>
      </c>
      <c r="G33" s="53">
        <v>46</v>
      </c>
      <c r="H33" s="53">
        <v>49</v>
      </c>
      <c r="I33" s="108">
        <v>95</v>
      </c>
      <c r="J33" s="53">
        <v>9859732926</v>
      </c>
      <c r="K33" s="65" t="s">
        <v>132</v>
      </c>
      <c r="L33" s="65" t="s">
        <v>169</v>
      </c>
      <c r="M33" s="69">
        <v>9854643265</v>
      </c>
      <c r="N33" s="65" t="s">
        <v>172</v>
      </c>
      <c r="O33" s="61">
        <v>9859989839</v>
      </c>
      <c r="P33" s="85" t="s">
        <v>782</v>
      </c>
      <c r="Q33" s="51" t="s">
        <v>420</v>
      </c>
      <c r="R33" s="51">
        <v>90</v>
      </c>
      <c r="S33" s="57" t="s">
        <v>74</v>
      </c>
      <c r="T33" s="100"/>
    </row>
    <row r="34" spans="1:20">
      <c r="A34" s="99">
        <v>30</v>
      </c>
      <c r="B34" s="53" t="s">
        <v>66</v>
      </c>
      <c r="C34" s="72" t="s">
        <v>783</v>
      </c>
      <c r="D34" s="53" t="s">
        <v>107</v>
      </c>
      <c r="E34" s="58">
        <v>18306090112</v>
      </c>
      <c r="F34" s="55" t="s">
        <v>108</v>
      </c>
      <c r="G34" s="53">
        <v>31</v>
      </c>
      <c r="H34" s="53">
        <v>32</v>
      </c>
      <c r="I34" s="108">
        <v>63</v>
      </c>
      <c r="J34" s="53">
        <v>9435710484</v>
      </c>
      <c r="K34" s="65" t="s">
        <v>132</v>
      </c>
      <c r="L34" s="65" t="s">
        <v>169</v>
      </c>
      <c r="M34" s="69">
        <v>9854643265</v>
      </c>
      <c r="N34" s="65" t="s">
        <v>172</v>
      </c>
      <c r="O34" s="61">
        <v>9859989839</v>
      </c>
      <c r="P34" s="85" t="s">
        <v>782</v>
      </c>
      <c r="Q34" s="51" t="s">
        <v>420</v>
      </c>
      <c r="R34" s="51">
        <v>70</v>
      </c>
      <c r="S34" s="57" t="s">
        <v>74</v>
      </c>
      <c r="T34" s="100"/>
    </row>
    <row r="35" spans="1:20">
      <c r="A35" s="99">
        <v>31</v>
      </c>
      <c r="B35" s="53" t="s">
        <v>66</v>
      </c>
      <c r="C35" s="72" t="s">
        <v>784</v>
      </c>
      <c r="D35" s="53" t="s">
        <v>107</v>
      </c>
      <c r="E35" s="58">
        <v>18306090816</v>
      </c>
      <c r="F35" s="55" t="s">
        <v>108</v>
      </c>
      <c r="G35" s="53">
        <v>18</v>
      </c>
      <c r="H35" s="53">
        <v>18</v>
      </c>
      <c r="I35" s="108">
        <v>36</v>
      </c>
      <c r="J35" s="53">
        <v>9706981137</v>
      </c>
      <c r="K35" s="64" t="s">
        <v>125</v>
      </c>
      <c r="L35" s="51"/>
      <c r="M35" s="51"/>
      <c r="N35" s="51"/>
      <c r="O35" s="51"/>
      <c r="P35" s="85" t="s">
        <v>785</v>
      </c>
      <c r="Q35" s="51" t="s">
        <v>422</v>
      </c>
      <c r="R35" s="51">
        <v>30</v>
      </c>
      <c r="S35" s="57" t="s">
        <v>74</v>
      </c>
      <c r="T35" s="100"/>
    </row>
    <row r="36" spans="1:20">
      <c r="A36" s="99">
        <v>32</v>
      </c>
      <c r="B36" s="53" t="s">
        <v>66</v>
      </c>
      <c r="C36" s="72" t="s">
        <v>786</v>
      </c>
      <c r="D36" s="53" t="s">
        <v>107</v>
      </c>
      <c r="E36" s="58">
        <v>18306090815</v>
      </c>
      <c r="F36" s="55" t="s">
        <v>108</v>
      </c>
      <c r="G36" s="53">
        <v>13</v>
      </c>
      <c r="H36" s="53">
        <v>12</v>
      </c>
      <c r="I36" s="108">
        <v>25</v>
      </c>
      <c r="J36" s="53">
        <v>8011194066</v>
      </c>
      <c r="K36" s="64" t="s">
        <v>125</v>
      </c>
      <c r="L36" s="51"/>
      <c r="M36" s="51"/>
      <c r="N36" s="51"/>
      <c r="O36" s="51"/>
      <c r="P36" s="85" t="s">
        <v>785</v>
      </c>
      <c r="Q36" s="51" t="s">
        <v>422</v>
      </c>
      <c r="R36" s="51">
        <v>30</v>
      </c>
      <c r="S36" s="57" t="s">
        <v>74</v>
      </c>
      <c r="T36" s="100"/>
    </row>
    <row r="37" spans="1:20">
      <c r="A37" s="99">
        <v>33</v>
      </c>
      <c r="B37" s="53" t="s">
        <v>66</v>
      </c>
      <c r="C37" s="72" t="s">
        <v>327</v>
      </c>
      <c r="D37" s="53" t="s">
        <v>107</v>
      </c>
      <c r="E37" s="58">
        <v>18306090817</v>
      </c>
      <c r="F37" s="55" t="s">
        <v>108</v>
      </c>
      <c r="G37" s="53">
        <v>20</v>
      </c>
      <c r="H37" s="53">
        <v>14</v>
      </c>
      <c r="I37" s="108">
        <v>34</v>
      </c>
      <c r="J37" s="53">
        <v>9706724391</v>
      </c>
      <c r="K37" s="64" t="s">
        <v>185</v>
      </c>
      <c r="L37" s="64" t="s">
        <v>186</v>
      </c>
      <c r="M37" s="60">
        <v>9401450776</v>
      </c>
      <c r="N37" s="64" t="s">
        <v>187</v>
      </c>
      <c r="O37" s="61">
        <v>8011241360</v>
      </c>
      <c r="P37" s="85" t="s">
        <v>785</v>
      </c>
      <c r="Q37" s="51" t="s">
        <v>422</v>
      </c>
      <c r="R37" s="51">
        <v>50</v>
      </c>
      <c r="S37" s="57" t="s">
        <v>74</v>
      </c>
      <c r="T37" s="100"/>
    </row>
    <row r="38" spans="1:20">
      <c r="A38" s="99">
        <v>34</v>
      </c>
      <c r="B38" s="53" t="s">
        <v>66</v>
      </c>
      <c r="C38" s="72" t="s">
        <v>328</v>
      </c>
      <c r="D38" s="53" t="s">
        <v>107</v>
      </c>
      <c r="E38" s="58">
        <v>18306090818</v>
      </c>
      <c r="F38" s="55" t="s">
        <v>108</v>
      </c>
      <c r="G38" s="53">
        <v>21</v>
      </c>
      <c r="H38" s="53">
        <v>20</v>
      </c>
      <c r="I38" s="108">
        <v>41</v>
      </c>
      <c r="J38" s="53">
        <v>7896434421</v>
      </c>
      <c r="K38" s="64" t="s">
        <v>185</v>
      </c>
      <c r="L38" s="64" t="s">
        <v>186</v>
      </c>
      <c r="M38" s="60">
        <v>9401450776</v>
      </c>
      <c r="N38" s="64" t="s">
        <v>187</v>
      </c>
      <c r="O38" s="61">
        <v>8011241360</v>
      </c>
      <c r="P38" s="85" t="s">
        <v>785</v>
      </c>
      <c r="Q38" s="51" t="s">
        <v>422</v>
      </c>
      <c r="R38" s="51">
        <v>50</v>
      </c>
      <c r="S38" s="57" t="s">
        <v>74</v>
      </c>
      <c r="T38" s="100"/>
    </row>
    <row r="39" spans="1:20" ht="31.5">
      <c r="A39" s="99">
        <v>35</v>
      </c>
      <c r="B39" s="53" t="s">
        <v>66</v>
      </c>
      <c r="C39" s="72" t="s">
        <v>787</v>
      </c>
      <c r="D39" s="53" t="s">
        <v>107</v>
      </c>
      <c r="E39" s="58">
        <v>18306090821</v>
      </c>
      <c r="F39" s="55" t="s">
        <v>108</v>
      </c>
      <c r="G39" s="53">
        <v>23</v>
      </c>
      <c r="H39" s="53">
        <v>26</v>
      </c>
      <c r="I39" s="108">
        <v>49</v>
      </c>
      <c r="J39" s="53">
        <v>9706276073</v>
      </c>
      <c r="K39" s="64" t="s">
        <v>124</v>
      </c>
      <c r="L39" s="64" t="s">
        <v>189</v>
      </c>
      <c r="M39" s="60">
        <v>9401450774</v>
      </c>
      <c r="N39" s="64" t="s">
        <v>788</v>
      </c>
      <c r="O39" s="61">
        <v>9706150374</v>
      </c>
      <c r="P39" s="85" t="s">
        <v>789</v>
      </c>
      <c r="Q39" s="51" t="s">
        <v>418</v>
      </c>
      <c r="R39" s="51">
        <v>45</v>
      </c>
      <c r="S39" s="57" t="s">
        <v>74</v>
      </c>
      <c r="T39" s="100"/>
    </row>
    <row r="40" spans="1:20" ht="31.5">
      <c r="A40" s="99">
        <v>36</v>
      </c>
      <c r="B40" s="53" t="s">
        <v>66</v>
      </c>
      <c r="C40" s="72" t="s">
        <v>790</v>
      </c>
      <c r="D40" s="53" t="s">
        <v>107</v>
      </c>
      <c r="E40" s="58">
        <v>18306090813</v>
      </c>
      <c r="F40" s="55" t="s">
        <v>108</v>
      </c>
      <c r="G40" s="53">
        <v>10</v>
      </c>
      <c r="H40" s="53">
        <v>13</v>
      </c>
      <c r="I40" s="108">
        <v>23</v>
      </c>
      <c r="J40" s="53">
        <v>9678493923</v>
      </c>
      <c r="K40" s="64" t="s">
        <v>125</v>
      </c>
      <c r="L40" s="64" t="s">
        <v>465</v>
      </c>
      <c r="M40" s="51"/>
      <c r="N40" s="64" t="s">
        <v>466</v>
      </c>
      <c r="O40" s="57">
        <v>9954872857</v>
      </c>
      <c r="P40" s="85" t="s">
        <v>789</v>
      </c>
      <c r="Q40" s="51" t="s">
        <v>418</v>
      </c>
      <c r="R40" s="51">
        <v>50</v>
      </c>
      <c r="S40" s="57" t="s">
        <v>74</v>
      </c>
      <c r="T40" s="100"/>
    </row>
    <row r="41" spans="1:20">
      <c r="A41" s="99">
        <v>37</v>
      </c>
      <c r="B41" s="53" t="s">
        <v>66</v>
      </c>
      <c r="C41" s="72" t="s">
        <v>791</v>
      </c>
      <c r="D41" s="53" t="s">
        <v>107</v>
      </c>
      <c r="E41" s="58">
        <v>18306090822</v>
      </c>
      <c r="F41" s="55" t="s">
        <v>108</v>
      </c>
      <c r="G41" s="53">
        <v>20</v>
      </c>
      <c r="H41" s="53">
        <v>16</v>
      </c>
      <c r="I41" s="108">
        <v>36</v>
      </c>
      <c r="J41" s="53">
        <v>9613582303</v>
      </c>
      <c r="K41" s="64" t="s">
        <v>124</v>
      </c>
      <c r="L41" s="64" t="s">
        <v>792</v>
      </c>
      <c r="M41" s="69">
        <v>9854448031</v>
      </c>
      <c r="N41" s="64" t="s">
        <v>793</v>
      </c>
      <c r="O41" s="61">
        <v>9508237125</v>
      </c>
      <c r="P41" s="85" t="s">
        <v>789</v>
      </c>
      <c r="Q41" s="51" t="s">
        <v>418</v>
      </c>
      <c r="R41" s="51">
        <v>50</v>
      </c>
      <c r="S41" s="57" t="s">
        <v>74</v>
      </c>
      <c r="T41" s="100"/>
    </row>
    <row r="42" spans="1:20">
      <c r="A42" s="99">
        <v>38</v>
      </c>
      <c r="B42" s="53" t="s">
        <v>66</v>
      </c>
      <c r="C42" s="72" t="s">
        <v>794</v>
      </c>
      <c r="D42" s="53" t="s">
        <v>107</v>
      </c>
      <c r="E42" s="58">
        <v>18306090317</v>
      </c>
      <c r="F42" s="55" t="s">
        <v>108</v>
      </c>
      <c r="G42" s="53">
        <v>48</v>
      </c>
      <c r="H42" s="53">
        <v>48</v>
      </c>
      <c r="I42" s="108">
        <v>96</v>
      </c>
      <c r="J42" s="58">
        <v>9954968252</v>
      </c>
      <c r="K42" s="65" t="s">
        <v>167</v>
      </c>
      <c r="L42" s="65" t="s">
        <v>692</v>
      </c>
      <c r="M42" s="60">
        <v>9401450772</v>
      </c>
      <c r="N42" s="65" t="s">
        <v>795</v>
      </c>
      <c r="O42" s="61">
        <v>8876374081</v>
      </c>
      <c r="P42" s="85" t="s">
        <v>789</v>
      </c>
      <c r="Q42" s="51" t="s">
        <v>418</v>
      </c>
      <c r="R42" s="51">
        <v>100</v>
      </c>
      <c r="S42" s="57" t="s">
        <v>74</v>
      </c>
      <c r="T42" s="100"/>
    </row>
    <row r="43" spans="1:20">
      <c r="A43" s="99">
        <v>39</v>
      </c>
      <c r="B43" s="53" t="s">
        <v>66</v>
      </c>
      <c r="C43" s="72" t="s">
        <v>796</v>
      </c>
      <c r="D43" s="53" t="s">
        <v>107</v>
      </c>
      <c r="E43" s="58">
        <v>18306090318</v>
      </c>
      <c r="F43" s="55" t="s">
        <v>108</v>
      </c>
      <c r="G43" s="53">
        <v>77</v>
      </c>
      <c r="H43" s="53">
        <v>70</v>
      </c>
      <c r="I43" s="108">
        <v>147</v>
      </c>
      <c r="J43" s="53">
        <v>9706524150</v>
      </c>
      <c r="K43" s="65" t="s">
        <v>167</v>
      </c>
      <c r="L43" s="65" t="s">
        <v>692</v>
      </c>
      <c r="M43" s="60">
        <v>9401450772</v>
      </c>
      <c r="N43" s="65" t="s">
        <v>795</v>
      </c>
      <c r="O43" s="61">
        <v>8876374081</v>
      </c>
      <c r="P43" s="85" t="s">
        <v>789</v>
      </c>
      <c r="Q43" s="51" t="s">
        <v>418</v>
      </c>
      <c r="R43" s="51">
        <v>80</v>
      </c>
      <c r="S43" s="57" t="s">
        <v>74</v>
      </c>
      <c r="T43" s="100"/>
    </row>
    <row r="44" spans="1:20">
      <c r="A44" s="99">
        <v>40</v>
      </c>
      <c r="B44" s="53" t="s">
        <v>66</v>
      </c>
      <c r="C44" s="72" t="s">
        <v>797</v>
      </c>
      <c r="D44" s="53" t="s">
        <v>107</v>
      </c>
      <c r="E44" s="58">
        <v>18306090319</v>
      </c>
      <c r="F44" s="55" t="s">
        <v>108</v>
      </c>
      <c r="G44" s="53">
        <v>63</v>
      </c>
      <c r="H44" s="53">
        <v>63</v>
      </c>
      <c r="I44" s="108">
        <v>126</v>
      </c>
      <c r="J44" s="53">
        <v>9706376247</v>
      </c>
      <c r="K44" s="65" t="s">
        <v>167</v>
      </c>
      <c r="L44" s="65" t="s">
        <v>692</v>
      </c>
      <c r="M44" s="60">
        <v>9401450772</v>
      </c>
      <c r="N44" s="65" t="s">
        <v>795</v>
      </c>
      <c r="O44" s="61">
        <v>8876374081</v>
      </c>
      <c r="P44" s="85" t="s">
        <v>789</v>
      </c>
      <c r="Q44" s="51" t="s">
        <v>418</v>
      </c>
      <c r="R44" s="51">
        <v>80</v>
      </c>
      <c r="S44" s="57" t="s">
        <v>74</v>
      </c>
      <c r="T44" s="100"/>
    </row>
    <row r="45" spans="1:20">
      <c r="A45" s="99">
        <v>41</v>
      </c>
      <c r="B45" s="53" t="s">
        <v>66</v>
      </c>
      <c r="C45" s="72" t="s">
        <v>344</v>
      </c>
      <c r="D45" s="53" t="s">
        <v>107</v>
      </c>
      <c r="E45" s="58">
        <v>18306090315</v>
      </c>
      <c r="F45" s="55" t="s">
        <v>108</v>
      </c>
      <c r="G45" s="53">
        <v>50</v>
      </c>
      <c r="H45" s="53">
        <v>46</v>
      </c>
      <c r="I45" s="108">
        <v>96</v>
      </c>
      <c r="J45" s="53">
        <v>9707675981</v>
      </c>
      <c r="K45" s="65" t="s">
        <v>167</v>
      </c>
      <c r="L45" s="65" t="s">
        <v>79</v>
      </c>
      <c r="M45" s="69">
        <v>9859184820</v>
      </c>
      <c r="N45" s="65" t="s">
        <v>164</v>
      </c>
      <c r="O45" s="61">
        <v>9706875431</v>
      </c>
      <c r="P45" s="85" t="s">
        <v>798</v>
      </c>
      <c r="Q45" s="51" t="s">
        <v>419</v>
      </c>
      <c r="R45" s="51">
        <v>70</v>
      </c>
      <c r="S45" s="57" t="s">
        <v>74</v>
      </c>
      <c r="T45" s="100"/>
    </row>
    <row r="46" spans="1:20">
      <c r="A46" s="99">
        <v>42</v>
      </c>
      <c r="B46" s="53" t="s">
        <v>66</v>
      </c>
      <c r="C46" s="72" t="s">
        <v>799</v>
      </c>
      <c r="D46" s="53" t="s">
        <v>107</v>
      </c>
      <c r="E46" s="58">
        <v>18306090316</v>
      </c>
      <c r="F46" s="55" t="s">
        <v>108</v>
      </c>
      <c r="G46" s="53">
        <v>41</v>
      </c>
      <c r="H46" s="53">
        <v>40</v>
      </c>
      <c r="I46" s="108">
        <v>81</v>
      </c>
      <c r="J46" s="53">
        <v>8721946757</v>
      </c>
      <c r="K46" s="65" t="s">
        <v>167</v>
      </c>
      <c r="L46" s="65" t="s">
        <v>79</v>
      </c>
      <c r="M46" s="69">
        <v>9859184820</v>
      </c>
      <c r="N46" s="65" t="s">
        <v>164</v>
      </c>
      <c r="O46" s="61">
        <v>9706875431</v>
      </c>
      <c r="P46" s="85" t="s">
        <v>798</v>
      </c>
      <c r="Q46" s="51" t="s">
        <v>419</v>
      </c>
      <c r="R46" s="51">
        <v>70</v>
      </c>
      <c r="S46" s="57" t="s">
        <v>74</v>
      </c>
      <c r="T46" s="100"/>
    </row>
    <row r="47" spans="1:20">
      <c r="A47" s="99">
        <v>43</v>
      </c>
      <c r="B47" s="53" t="s">
        <v>66</v>
      </c>
      <c r="C47" s="72" t="s">
        <v>800</v>
      </c>
      <c r="D47" s="53" t="s">
        <v>107</v>
      </c>
      <c r="E47" s="58">
        <v>18306090210</v>
      </c>
      <c r="F47" s="55" t="s">
        <v>108</v>
      </c>
      <c r="G47" s="53">
        <v>29</v>
      </c>
      <c r="H47" s="53">
        <v>31</v>
      </c>
      <c r="I47" s="53">
        <v>56</v>
      </c>
      <c r="J47" s="53">
        <v>8486967574</v>
      </c>
      <c r="K47" s="65" t="s">
        <v>99</v>
      </c>
      <c r="L47" s="65" t="s">
        <v>109</v>
      </c>
      <c r="M47" s="60">
        <v>9401450770</v>
      </c>
      <c r="N47" s="65" t="s">
        <v>110</v>
      </c>
      <c r="O47" s="61">
        <v>9707797337</v>
      </c>
      <c r="P47" s="85" t="s">
        <v>798</v>
      </c>
      <c r="Q47" s="51" t="s">
        <v>419</v>
      </c>
      <c r="R47" s="51">
        <v>70</v>
      </c>
      <c r="S47" s="57" t="s">
        <v>74</v>
      </c>
      <c r="T47" s="100"/>
    </row>
    <row r="48" spans="1:20">
      <c r="A48" s="99">
        <v>44</v>
      </c>
      <c r="B48" s="53" t="s">
        <v>66</v>
      </c>
      <c r="C48" s="72" t="s">
        <v>801</v>
      </c>
      <c r="D48" s="53" t="s">
        <v>107</v>
      </c>
      <c r="E48" s="58">
        <v>18306090211</v>
      </c>
      <c r="F48" s="55" t="s">
        <v>108</v>
      </c>
      <c r="G48" s="53">
        <v>48</v>
      </c>
      <c r="H48" s="53">
        <v>52</v>
      </c>
      <c r="I48" s="53">
        <v>109</v>
      </c>
      <c r="J48" s="53">
        <v>8723864606</v>
      </c>
      <c r="K48" s="65" t="s">
        <v>167</v>
      </c>
      <c r="L48" s="65" t="s">
        <v>692</v>
      </c>
      <c r="M48" s="60">
        <v>9401450772</v>
      </c>
      <c r="N48" s="65" t="s">
        <v>693</v>
      </c>
      <c r="O48" s="61">
        <v>8721851156</v>
      </c>
      <c r="P48" s="85" t="s">
        <v>802</v>
      </c>
      <c r="Q48" s="51" t="s">
        <v>421</v>
      </c>
      <c r="R48" s="51">
        <v>70</v>
      </c>
      <c r="S48" s="57" t="s">
        <v>74</v>
      </c>
      <c r="T48" s="100"/>
    </row>
    <row r="49" spans="1:20">
      <c r="A49" s="99">
        <v>45</v>
      </c>
      <c r="B49" s="53" t="s">
        <v>66</v>
      </c>
      <c r="C49" s="72" t="s">
        <v>803</v>
      </c>
      <c r="D49" s="53" t="s">
        <v>107</v>
      </c>
      <c r="E49" s="58">
        <v>18306090214</v>
      </c>
      <c r="F49" s="55" t="s">
        <v>108</v>
      </c>
      <c r="G49" s="53">
        <v>48</v>
      </c>
      <c r="H49" s="53">
        <v>33</v>
      </c>
      <c r="I49" s="53">
        <v>68</v>
      </c>
      <c r="J49" s="53">
        <v>9678419113</v>
      </c>
      <c r="K49" s="65" t="s">
        <v>167</v>
      </c>
      <c r="L49" s="65" t="s">
        <v>692</v>
      </c>
      <c r="M49" s="60">
        <v>9401450772</v>
      </c>
      <c r="N49" s="65" t="s">
        <v>693</v>
      </c>
      <c r="O49" s="61">
        <v>8721851156</v>
      </c>
      <c r="P49" s="85" t="s">
        <v>802</v>
      </c>
      <c r="Q49" s="51" t="s">
        <v>421</v>
      </c>
      <c r="R49" s="51">
        <v>70</v>
      </c>
      <c r="S49" s="57" t="s">
        <v>74</v>
      </c>
      <c r="T49" s="100"/>
    </row>
    <row r="50" spans="1:20">
      <c r="A50" s="99">
        <v>46</v>
      </c>
      <c r="B50" s="53" t="s">
        <v>66</v>
      </c>
      <c r="C50" s="72" t="s">
        <v>804</v>
      </c>
      <c r="D50" s="53" t="s">
        <v>107</v>
      </c>
      <c r="E50" s="58">
        <v>18306090213</v>
      </c>
      <c r="F50" s="55" t="s">
        <v>108</v>
      </c>
      <c r="G50" s="53">
        <v>53</v>
      </c>
      <c r="H50" s="53">
        <v>58</v>
      </c>
      <c r="I50" s="53">
        <v>115</v>
      </c>
      <c r="J50" s="58">
        <v>9678311260</v>
      </c>
      <c r="K50" s="65" t="s">
        <v>167</v>
      </c>
      <c r="L50" s="65" t="s">
        <v>692</v>
      </c>
      <c r="M50" s="60">
        <v>9401450772</v>
      </c>
      <c r="N50" s="65" t="s">
        <v>693</v>
      </c>
      <c r="O50" s="61">
        <v>8721851156</v>
      </c>
      <c r="P50" s="85" t="s">
        <v>802</v>
      </c>
      <c r="Q50" s="51" t="s">
        <v>421</v>
      </c>
      <c r="R50" s="51">
        <v>70</v>
      </c>
      <c r="S50" s="57" t="s">
        <v>74</v>
      </c>
      <c r="T50" s="100"/>
    </row>
    <row r="51" spans="1:20">
      <c r="A51" s="99">
        <v>47</v>
      </c>
      <c r="B51" s="53" t="s">
        <v>66</v>
      </c>
      <c r="C51" s="72" t="s">
        <v>805</v>
      </c>
      <c r="D51" s="53" t="s">
        <v>107</v>
      </c>
      <c r="E51" s="58">
        <v>18306090216</v>
      </c>
      <c r="F51" s="55" t="s">
        <v>108</v>
      </c>
      <c r="G51" s="53">
        <v>28</v>
      </c>
      <c r="H51" s="53">
        <v>26</v>
      </c>
      <c r="I51" s="53">
        <v>39</v>
      </c>
      <c r="J51" s="53">
        <v>9854187581</v>
      </c>
      <c r="K51" s="65" t="s">
        <v>132</v>
      </c>
      <c r="L51" s="65" t="s">
        <v>78</v>
      </c>
      <c r="M51" s="60">
        <v>9401450769</v>
      </c>
      <c r="N51" s="65" t="s">
        <v>175</v>
      </c>
      <c r="O51" s="61">
        <v>9957111421</v>
      </c>
      <c r="P51" s="85" t="s">
        <v>806</v>
      </c>
      <c r="Q51" s="51" t="s">
        <v>417</v>
      </c>
      <c r="R51" s="51">
        <v>80</v>
      </c>
      <c r="S51" s="57" t="s">
        <v>74</v>
      </c>
      <c r="T51" s="100"/>
    </row>
    <row r="52" spans="1:20">
      <c r="A52" s="99">
        <v>48</v>
      </c>
      <c r="B52" s="53" t="s">
        <v>66</v>
      </c>
      <c r="C52" s="72" t="s">
        <v>807</v>
      </c>
      <c r="D52" s="53" t="s">
        <v>107</v>
      </c>
      <c r="E52" s="58">
        <v>18306090220</v>
      </c>
      <c r="F52" s="55" t="s">
        <v>108</v>
      </c>
      <c r="G52" s="53">
        <v>40</v>
      </c>
      <c r="H52" s="53">
        <v>43</v>
      </c>
      <c r="I52" s="53">
        <v>99</v>
      </c>
      <c r="J52" s="53">
        <v>9854186581</v>
      </c>
      <c r="K52" s="65" t="s">
        <v>132</v>
      </c>
      <c r="L52" s="65" t="s">
        <v>78</v>
      </c>
      <c r="M52" s="60">
        <v>9401450769</v>
      </c>
      <c r="N52" s="65" t="s">
        <v>198</v>
      </c>
      <c r="O52" s="61">
        <v>9854240518</v>
      </c>
      <c r="P52" s="85" t="s">
        <v>806</v>
      </c>
      <c r="Q52" s="51" t="s">
        <v>417</v>
      </c>
      <c r="R52" s="51">
        <v>80</v>
      </c>
      <c r="S52" s="57" t="s">
        <v>74</v>
      </c>
      <c r="T52" s="100"/>
    </row>
    <row r="53" spans="1:20">
      <c r="A53" s="99">
        <v>49</v>
      </c>
      <c r="B53" s="53" t="s">
        <v>66</v>
      </c>
      <c r="C53" s="72" t="s">
        <v>808</v>
      </c>
      <c r="D53" s="53" t="s">
        <v>107</v>
      </c>
      <c r="E53" s="58">
        <v>18306090218</v>
      </c>
      <c r="F53" s="55" t="s">
        <v>108</v>
      </c>
      <c r="G53" s="53">
        <v>27</v>
      </c>
      <c r="H53" s="53">
        <v>34</v>
      </c>
      <c r="I53" s="53">
        <v>60</v>
      </c>
      <c r="J53" s="53">
        <v>9706368269</v>
      </c>
      <c r="K53" s="65" t="s">
        <v>132</v>
      </c>
      <c r="L53" s="65" t="s">
        <v>78</v>
      </c>
      <c r="M53" s="60">
        <v>9401450769</v>
      </c>
      <c r="N53" s="65" t="s">
        <v>198</v>
      </c>
      <c r="O53" s="61">
        <v>9854240518</v>
      </c>
      <c r="P53" s="85" t="s">
        <v>806</v>
      </c>
      <c r="Q53" s="51" t="s">
        <v>417</v>
      </c>
      <c r="R53" s="51">
        <v>70</v>
      </c>
      <c r="S53" s="57" t="s">
        <v>74</v>
      </c>
      <c r="T53" s="100"/>
    </row>
    <row r="54" spans="1:20">
      <c r="A54" s="99">
        <v>50</v>
      </c>
      <c r="B54" s="53" t="s">
        <v>66</v>
      </c>
      <c r="C54" s="72" t="s">
        <v>809</v>
      </c>
      <c r="D54" s="53" t="s">
        <v>107</v>
      </c>
      <c r="E54" s="58">
        <v>18306090205</v>
      </c>
      <c r="F54" s="55" t="s">
        <v>108</v>
      </c>
      <c r="G54" s="53">
        <v>44</v>
      </c>
      <c r="H54" s="53">
        <v>35</v>
      </c>
      <c r="I54" s="53">
        <v>96</v>
      </c>
      <c r="J54" s="53">
        <v>9613664678</v>
      </c>
      <c r="K54" s="65" t="s">
        <v>99</v>
      </c>
      <c r="L54" s="65" t="s">
        <v>109</v>
      </c>
      <c r="M54" s="60">
        <v>9401450770</v>
      </c>
      <c r="N54" s="65" t="s">
        <v>810</v>
      </c>
      <c r="O54" s="61">
        <v>9706231092</v>
      </c>
      <c r="P54" s="85" t="s">
        <v>811</v>
      </c>
      <c r="Q54" s="51" t="s">
        <v>420</v>
      </c>
      <c r="R54" s="51">
        <v>70</v>
      </c>
      <c r="S54" s="57" t="s">
        <v>74</v>
      </c>
      <c r="T54" s="100"/>
    </row>
    <row r="55" spans="1:20">
      <c r="A55" s="99">
        <v>51</v>
      </c>
      <c r="B55" s="53" t="s">
        <v>66</v>
      </c>
      <c r="C55" s="72" t="s">
        <v>812</v>
      </c>
      <c r="D55" s="53" t="s">
        <v>107</v>
      </c>
      <c r="E55" s="58">
        <v>18306090206</v>
      </c>
      <c r="F55" s="55" t="s">
        <v>108</v>
      </c>
      <c r="G55" s="53">
        <v>42</v>
      </c>
      <c r="H55" s="53">
        <v>36</v>
      </c>
      <c r="I55" s="53">
        <v>74</v>
      </c>
      <c r="J55" s="53">
        <v>8876027605</v>
      </c>
      <c r="K55" s="65" t="s">
        <v>99</v>
      </c>
      <c r="L55" s="65" t="s">
        <v>109</v>
      </c>
      <c r="M55" s="60">
        <v>9401450770</v>
      </c>
      <c r="N55" s="65" t="s">
        <v>810</v>
      </c>
      <c r="O55" s="61">
        <v>9706231092</v>
      </c>
      <c r="P55" s="85" t="s">
        <v>811</v>
      </c>
      <c r="Q55" s="51" t="s">
        <v>420</v>
      </c>
      <c r="R55" s="51">
        <v>70</v>
      </c>
      <c r="S55" s="57" t="s">
        <v>74</v>
      </c>
      <c r="T55" s="100"/>
    </row>
    <row r="56" spans="1:20">
      <c r="A56" s="99">
        <v>52</v>
      </c>
      <c r="B56" s="53" t="s">
        <v>66</v>
      </c>
      <c r="C56" s="72" t="s">
        <v>813</v>
      </c>
      <c r="D56" s="53" t="s">
        <v>107</v>
      </c>
      <c r="E56" s="58">
        <v>18306090207</v>
      </c>
      <c r="F56" s="55" t="s">
        <v>108</v>
      </c>
      <c r="G56" s="53">
        <v>82</v>
      </c>
      <c r="H56" s="53">
        <v>68</v>
      </c>
      <c r="I56" s="53">
        <v>72</v>
      </c>
      <c r="J56" s="53">
        <v>9854184117</v>
      </c>
      <c r="K56" s="65" t="s">
        <v>99</v>
      </c>
      <c r="L56" s="65" t="s">
        <v>109</v>
      </c>
      <c r="M56" s="60">
        <v>9401450770</v>
      </c>
      <c r="N56" s="65" t="s">
        <v>810</v>
      </c>
      <c r="O56" s="61">
        <v>9706231092</v>
      </c>
      <c r="P56" s="85" t="s">
        <v>811</v>
      </c>
      <c r="Q56" s="51" t="s">
        <v>420</v>
      </c>
      <c r="R56" s="51">
        <v>70</v>
      </c>
      <c r="S56" s="57" t="s">
        <v>74</v>
      </c>
      <c r="T56" s="100"/>
    </row>
    <row r="57" spans="1:20">
      <c r="A57" s="99">
        <v>53</v>
      </c>
      <c r="B57" s="53" t="s">
        <v>66</v>
      </c>
      <c r="C57" s="72" t="s">
        <v>814</v>
      </c>
      <c r="D57" s="53" t="s">
        <v>107</v>
      </c>
      <c r="E57" s="58">
        <v>18306090208</v>
      </c>
      <c r="F57" s="55" t="s">
        <v>108</v>
      </c>
      <c r="G57" s="53">
        <v>28</v>
      </c>
      <c r="H57" s="53">
        <v>31</v>
      </c>
      <c r="I57" s="53">
        <v>164</v>
      </c>
      <c r="J57" s="53">
        <v>9854448488</v>
      </c>
      <c r="K57" s="65" t="s">
        <v>99</v>
      </c>
      <c r="L57" s="65" t="s">
        <v>109</v>
      </c>
      <c r="M57" s="60">
        <v>9401450770</v>
      </c>
      <c r="N57" s="65" t="s">
        <v>810</v>
      </c>
      <c r="O57" s="61">
        <v>9706231092</v>
      </c>
      <c r="P57" s="85" t="s">
        <v>815</v>
      </c>
      <c r="Q57" s="51" t="s">
        <v>422</v>
      </c>
      <c r="R57" s="51">
        <v>80</v>
      </c>
      <c r="S57" s="57" t="s">
        <v>74</v>
      </c>
      <c r="T57" s="100"/>
    </row>
    <row r="58" spans="1:20">
      <c r="A58" s="99">
        <v>54</v>
      </c>
      <c r="B58" s="53" t="s">
        <v>66</v>
      </c>
      <c r="C58" s="72" t="s">
        <v>816</v>
      </c>
      <c r="D58" s="53" t="s">
        <v>107</v>
      </c>
      <c r="E58" s="58">
        <v>18306090209</v>
      </c>
      <c r="F58" s="55" t="s">
        <v>108</v>
      </c>
      <c r="G58" s="53">
        <v>26</v>
      </c>
      <c r="H58" s="53">
        <v>24</v>
      </c>
      <c r="I58" s="53">
        <v>65</v>
      </c>
      <c r="J58" s="53">
        <v>7399211547</v>
      </c>
      <c r="K58" s="65" t="s">
        <v>99</v>
      </c>
      <c r="L58" s="65" t="s">
        <v>109</v>
      </c>
      <c r="M58" s="60">
        <v>9401450770</v>
      </c>
      <c r="N58" s="65" t="s">
        <v>810</v>
      </c>
      <c r="O58" s="61">
        <v>9706231092</v>
      </c>
      <c r="P58" s="85" t="s">
        <v>815</v>
      </c>
      <c r="Q58" s="51" t="s">
        <v>422</v>
      </c>
      <c r="R58" s="51">
        <v>60</v>
      </c>
      <c r="S58" s="57" t="s">
        <v>74</v>
      </c>
      <c r="T58" s="100"/>
    </row>
    <row r="59" spans="1:20">
      <c r="A59" s="99">
        <v>55</v>
      </c>
      <c r="B59" s="53" t="s">
        <v>66</v>
      </c>
      <c r="C59" s="72" t="s">
        <v>80</v>
      </c>
      <c r="D59" s="53" t="s">
        <v>107</v>
      </c>
      <c r="E59" s="58">
        <v>18306090221</v>
      </c>
      <c r="F59" s="55" t="s">
        <v>108</v>
      </c>
      <c r="G59" s="53">
        <v>28</v>
      </c>
      <c r="H59" s="53">
        <v>34</v>
      </c>
      <c r="I59" s="53">
        <v>78</v>
      </c>
      <c r="J59" s="53">
        <v>9859321404</v>
      </c>
      <c r="K59" s="65" t="s">
        <v>99</v>
      </c>
      <c r="L59" s="65" t="s">
        <v>109</v>
      </c>
      <c r="M59" s="60">
        <v>9401450770</v>
      </c>
      <c r="N59" s="65" t="s">
        <v>110</v>
      </c>
      <c r="O59" s="61">
        <v>9707797337</v>
      </c>
      <c r="P59" s="85" t="s">
        <v>815</v>
      </c>
      <c r="Q59" s="51" t="s">
        <v>422</v>
      </c>
      <c r="R59" s="51">
        <v>60</v>
      </c>
      <c r="S59" s="57" t="s">
        <v>74</v>
      </c>
      <c r="T59" s="100"/>
    </row>
    <row r="60" spans="1:20">
      <c r="A60" s="99">
        <v>56</v>
      </c>
      <c r="B60" s="53" t="s">
        <v>66</v>
      </c>
      <c r="C60" s="72" t="s">
        <v>817</v>
      </c>
      <c r="D60" s="53" t="s">
        <v>107</v>
      </c>
      <c r="E60" s="58">
        <v>18306090510</v>
      </c>
      <c r="F60" s="55" t="s">
        <v>108</v>
      </c>
      <c r="G60" s="53">
        <v>48</v>
      </c>
      <c r="H60" s="53">
        <v>37</v>
      </c>
      <c r="I60" s="53">
        <v>75</v>
      </c>
      <c r="J60" s="53">
        <v>9859484273</v>
      </c>
      <c r="K60" s="65" t="s">
        <v>129</v>
      </c>
      <c r="L60" s="78" t="s">
        <v>149</v>
      </c>
      <c r="M60" s="69">
        <v>9864863404</v>
      </c>
      <c r="N60" s="65" t="s">
        <v>202</v>
      </c>
      <c r="O60" s="61">
        <v>8876427142</v>
      </c>
      <c r="P60" s="85" t="s">
        <v>818</v>
      </c>
      <c r="Q60" s="51" t="s">
        <v>418</v>
      </c>
      <c r="R60" s="51">
        <v>70</v>
      </c>
      <c r="S60" s="57" t="s">
        <v>74</v>
      </c>
      <c r="T60" s="100"/>
    </row>
    <row r="61" spans="1:20">
      <c r="A61" s="99">
        <v>57</v>
      </c>
      <c r="B61" s="53" t="s">
        <v>66</v>
      </c>
      <c r="C61" s="72" t="s">
        <v>819</v>
      </c>
      <c r="D61" s="53" t="s">
        <v>107</v>
      </c>
      <c r="E61" s="58">
        <v>18306090511</v>
      </c>
      <c r="F61" s="55" t="s">
        <v>108</v>
      </c>
      <c r="G61" s="53">
        <v>40</v>
      </c>
      <c r="H61" s="53">
        <v>50</v>
      </c>
      <c r="I61" s="53">
        <v>84</v>
      </c>
      <c r="J61" s="53">
        <v>8876682149</v>
      </c>
      <c r="K61" s="65" t="s">
        <v>129</v>
      </c>
      <c r="L61" s="78" t="s">
        <v>149</v>
      </c>
      <c r="M61" s="69">
        <v>9864863404</v>
      </c>
      <c r="N61" s="65" t="s">
        <v>202</v>
      </c>
      <c r="O61" s="61">
        <v>8876427142</v>
      </c>
      <c r="P61" s="85" t="s">
        <v>818</v>
      </c>
      <c r="Q61" s="51" t="s">
        <v>418</v>
      </c>
      <c r="R61" s="51">
        <v>70</v>
      </c>
      <c r="S61" s="57" t="s">
        <v>74</v>
      </c>
      <c r="T61" s="100"/>
    </row>
    <row r="62" spans="1:20">
      <c r="A62" s="4">
        <v>58</v>
      </c>
      <c r="B62" s="53" t="s">
        <v>66</v>
      </c>
      <c r="C62" s="72" t="s">
        <v>820</v>
      </c>
      <c r="D62" s="53" t="s">
        <v>107</v>
      </c>
      <c r="E62" s="58">
        <v>18306090513</v>
      </c>
      <c r="F62" s="55" t="s">
        <v>108</v>
      </c>
      <c r="G62" s="53">
        <v>82</v>
      </c>
      <c r="H62" s="53">
        <v>87</v>
      </c>
      <c r="I62" s="53">
        <v>117</v>
      </c>
      <c r="J62" s="53">
        <v>9859782587</v>
      </c>
      <c r="K62" s="78" t="s">
        <v>129</v>
      </c>
      <c r="L62" s="78" t="s">
        <v>203</v>
      </c>
      <c r="M62" s="60">
        <v>9401450773</v>
      </c>
      <c r="N62" s="65" t="s">
        <v>105</v>
      </c>
      <c r="O62" s="61">
        <v>9859605165</v>
      </c>
      <c r="P62" s="85" t="s">
        <v>818</v>
      </c>
      <c r="Q62" s="51" t="s">
        <v>418</v>
      </c>
      <c r="R62" s="51">
        <v>70</v>
      </c>
      <c r="S62" s="57" t="s">
        <v>74</v>
      </c>
      <c r="T62" s="100"/>
    </row>
    <row r="63" spans="1:20">
      <c r="A63" s="4">
        <v>59</v>
      </c>
      <c r="B63" s="53" t="s">
        <v>66</v>
      </c>
      <c r="C63" s="72" t="s">
        <v>821</v>
      </c>
      <c r="D63" s="53" t="s">
        <v>107</v>
      </c>
      <c r="E63" s="58">
        <v>18306090516</v>
      </c>
      <c r="F63" s="55" t="s">
        <v>108</v>
      </c>
      <c r="G63" s="53">
        <v>81</v>
      </c>
      <c r="H63" s="53">
        <v>76</v>
      </c>
      <c r="I63" s="53">
        <v>154</v>
      </c>
      <c r="J63" s="53">
        <v>9613629332</v>
      </c>
      <c r="K63" s="78" t="s">
        <v>129</v>
      </c>
      <c r="L63" s="78" t="s">
        <v>151</v>
      </c>
      <c r="M63" s="68">
        <v>9957409931</v>
      </c>
      <c r="N63" s="65" t="s">
        <v>152</v>
      </c>
      <c r="O63" s="51"/>
      <c r="P63" s="85" t="s">
        <v>822</v>
      </c>
      <c r="Q63" s="51" t="s">
        <v>421</v>
      </c>
      <c r="R63" s="51">
        <v>70</v>
      </c>
      <c r="S63" s="57" t="s">
        <v>74</v>
      </c>
      <c r="T63" s="100"/>
    </row>
    <row r="64" spans="1:20">
      <c r="A64" s="4">
        <v>60</v>
      </c>
      <c r="B64" s="53" t="s">
        <v>66</v>
      </c>
      <c r="C64" s="72" t="s">
        <v>823</v>
      </c>
      <c r="D64" s="53" t="s">
        <v>107</v>
      </c>
      <c r="E64" s="58">
        <v>18306090517</v>
      </c>
      <c r="F64" s="55" t="s">
        <v>108</v>
      </c>
      <c r="G64" s="53">
        <v>54</v>
      </c>
      <c r="H64" s="53">
        <v>47</v>
      </c>
      <c r="I64" s="53">
        <v>83</v>
      </c>
      <c r="J64" s="53">
        <v>8486699093</v>
      </c>
      <c r="K64" s="78" t="s">
        <v>129</v>
      </c>
      <c r="L64" s="78" t="s">
        <v>151</v>
      </c>
      <c r="M64" s="68">
        <v>9957409931</v>
      </c>
      <c r="N64" s="65" t="s">
        <v>165</v>
      </c>
      <c r="O64" s="61">
        <v>9577306521</v>
      </c>
      <c r="P64" s="85" t="s">
        <v>822</v>
      </c>
      <c r="Q64" s="51" t="s">
        <v>421</v>
      </c>
      <c r="R64" s="51">
        <v>70</v>
      </c>
      <c r="S64" s="57" t="s">
        <v>74</v>
      </c>
      <c r="T64" s="100"/>
    </row>
    <row r="65" spans="1:20">
      <c r="A65" s="4">
        <v>61</v>
      </c>
      <c r="B65" s="53" t="s">
        <v>66</v>
      </c>
      <c r="C65" s="72" t="s">
        <v>824</v>
      </c>
      <c r="D65" s="53" t="s">
        <v>107</v>
      </c>
      <c r="E65" s="58">
        <v>18306090519</v>
      </c>
      <c r="F65" s="55" t="s">
        <v>108</v>
      </c>
      <c r="G65" s="53">
        <v>82</v>
      </c>
      <c r="H65" s="53">
        <v>83</v>
      </c>
      <c r="I65" s="53">
        <v>132</v>
      </c>
      <c r="J65" s="53">
        <v>9854587020</v>
      </c>
      <c r="K65" s="65" t="s">
        <v>129</v>
      </c>
      <c r="L65" s="78" t="s">
        <v>149</v>
      </c>
      <c r="M65" s="69">
        <v>9864863404</v>
      </c>
      <c r="N65" s="65" t="s">
        <v>825</v>
      </c>
      <c r="O65" s="61">
        <v>9859222415</v>
      </c>
      <c r="P65" s="85" t="s">
        <v>822</v>
      </c>
      <c r="Q65" s="51" t="s">
        <v>421</v>
      </c>
      <c r="R65" s="51">
        <v>70</v>
      </c>
      <c r="S65" s="57" t="s">
        <v>74</v>
      </c>
      <c r="T65" s="100"/>
    </row>
    <row r="66" spans="1:20" ht="47.25">
      <c r="A66" s="4">
        <v>62</v>
      </c>
      <c r="B66" s="53" t="s">
        <v>66</v>
      </c>
      <c r="C66" s="72" t="s">
        <v>826</v>
      </c>
      <c r="D66" s="53" t="s">
        <v>107</v>
      </c>
      <c r="E66" s="58">
        <v>18306090502</v>
      </c>
      <c r="F66" s="55" t="s">
        <v>108</v>
      </c>
      <c r="G66" s="53">
        <v>83</v>
      </c>
      <c r="H66" s="53">
        <v>91</v>
      </c>
      <c r="I66" s="53">
        <v>133</v>
      </c>
      <c r="J66" s="53">
        <v>9854982788</v>
      </c>
      <c r="K66" s="65" t="s">
        <v>153</v>
      </c>
      <c r="L66" s="65" t="s">
        <v>207</v>
      </c>
      <c r="M66" s="68">
        <v>9859057170</v>
      </c>
      <c r="N66" s="65" t="s">
        <v>208</v>
      </c>
      <c r="O66" s="61">
        <v>9854352480</v>
      </c>
      <c r="P66" s="85" t="s">
        <v>827</v>
      </c>
      <c r="Q66" s="51" t="s">
        <v>421</v>
      </c>
      <c r="R66" s="51">
        <v>60</v>
      </c>
      <c r="S66" s="57" t="s">
        <v>74</v>
      </c>
      <c r="T66" s="100"/>
    </row>
    <row r="67" spans="1:20" ht="31.5">
      <c r="A67" s="4">
        <v>63</v>
      </c>
      <c r="B67" s="53" t="s">
        <v>66</v>
      </c>
      <c r="C67" s="72" t="s">
        <v>828</v>
      </c>
      <c r="D67" s="53" t="s">
        <v>107</v>
      </c>
      <c r="E67" s="58">
        <v>18306090504</v>
      </c>
      <c r="F67" s="55" t="s">
        <v>108</v>
      </c>
      <c r="G67" s="53">
        <v>36</v>
      </c>
      <c r="H67" s="53">
        <v>60</v>
      </c>
      <c r="I67" s="53">
        <v>75</v>
      </c>
      <c r="J67" s="53">
        <v>9706875755</v>
      </c>
      <c r="K67" s="65" t="s">
        <v>153</v>
      </c>
      <c r="L67" s="65" t="s">
        <v>207</v>
      </c>
      <c r="M67" s="68">
        <v>9859057170</v>
      </c>
      <c r="N67" s="65" t="s">
        <v>829</v>
      </c>
      <c r="O67" s="61">
        <v>9854352480</v>
      </c>
      <c r="P67" s="85" t="s">
        <v>827</v>
      </c>
      <c r="Q67" s="51" t="s">
        <v>417</v>
      </c>
      <c r="R67" s="51">
        <v>60</v>
      </c>
      <c r="S67" s="57" t="s">
        <v>74</v>
      </c>
      <c r="T67" s="100"/>
    </row>
    <row r="68" spans="1:20" ht="31.5">
      <c r="A68" s="4">
        <v>64</v>
      </c>
      <c r="B68" s="53" t="s">
        <v>66</v>
      </c>
      <c r="C68" s="72" t="s">
        <v>830</v>
      </c>
      <c r="D68" s="53" t="s">
        <v>107</v>
      </c>
      <c r="E68" s="58">
        <v>18306090505</v>
      </c>
      <c r="F68" s="55" t="s">
        <v>108</v>
      </c>
      <c r="G68" s="53">
        <v>41</v>
      </c>
      <c r="H68" s="53">
        <v>41</v>
      </c>
      <c r="I68" s="53">
        <v>156</v>
      </c>
      <c r="J68" s="53">
        <v>8402801671</v>
      </c>
      <c r="K68" s="65" t="s">
        <v>153</v>
      </c>
      <c r="L68" s="65" t="s">
        <v>207</v>
      </c>
      <c r="M68" s="68">
        <v>9859057170</v>
      </c>
      <c r="N68" s="65" t="s">
        <v>829</v>
      </c>
      <c r="O68" s="61">
        <v>9854352480</v>
      </c>
      <c r="P68" s="85" t="s">
        <v>827</v>
      </c>
      <c r="Q68" s="51" t="s">
        <v>417</v>
      </c>
      <c r="R68" s="51">
        <v>60</v>
      </c>
      <c r="S68" s="57" t="s">
        <v>74</v>
      </c>
      <c r="T68" s="100"/>
    </row>
    <row r="69" spans="1:20">
      <c r="A69" s="4">
        <v>65</v>
      </c>
      <c r="B69" s="53" t="s">
        <v>66</v>
      </c>
      <c r="C69" s="72" t="s">
        <v>831</v>
      </c>
      <c r="D69" s="53" t="s">
        <v>107</v>
      </c>
      <c r="E69" s="58">
        <v>18306090506</v>
      </c>
      <c r="F69" s="55" t="s">
        <v>108</v>
      </c>
      <c r="G69" s="53">
        <v>23</v>
      </c>
      <c r="H69" s="53">
        <v>24</v>
      </c>
      <c r="I69" s="53">
        <v>42</v>
      </c>
      <c r="J69" s="53">
        <v>9706719773</v>
      </c>
      <c r="K69" s="65" t="s">
        <v>153</v>
      </c>
      <c r="L69" s="65" t="s">
        <v>130</v>
      </c>
      <c r="M69" s="60">
        <v>9401450771</v>
      </c>
      <c r="N69" s="65" t="s">
        <v>131</v>
      </c>
      <c r="O69" s="61">
        <v>9678834367</v>
      </c>
      <c r="P69" s="85" t="s">
        <v>832</v>
      </c>
      <c r="Q69" s="51" t="s">
        <v>420</v>
      </c>
      <c r="R69" s="51">
        <v>60</v>
      </c>
      <c r="S69" s="57" t="s">
        <v>74</v>
      </c>
      <c r="T69" s="100"/>
    </row>
    <row r="70" spans="1:20">
      <c r="A70" s="4">
        <v>66</v>
      </c>
      <c r="B70" s="53" t="s">
        <v>66</v>
      </c>
      <c r="C70" s="72" t="s">
        <v>833</v>
      </c>
      <c r="D70" s="53" t="s">
        <v>107</v>
      </c>
      <c r="E70" s="58">
        <v>18306090507</v>
      </c>
      <c r="F70" s="55" t="s">
        <v>108</v>
      </c>
      <c r="G70" s="53">
        <v>40</v>
      </c>
      <c r="H70" s="53">
        <v>33</v>
      </c>
      <c r="I70" s="53">
        <v>63</v>
      </c>
      <c r="J70" s="53">
        <v>9706827991</v>
      </c>
      <c r="K70" s="65" t="s">
        <v>153</v>
      </c>
      <c r="L70" s="65" t="s">
        <v>130</v>
      </c>
      <c r="M70" s="60">
        <v>9401450771</v>
      </c>
      <c r="N70" s="65" t="s">
        <v>131</v>
      </c>
      <c r="O70" s="61">
        <v>9678834367</v>
      </c>
      <c r="P70" s="85" t="s">
        <v>832</v>
      </c>
      <c r="Q70" s="51" t="s">
        <v>420</v>
      </c>
      <c r="R70" s="51">
        <v>50</v>
      </c>
      <c r="S70" s="57" t="s">
        <v>74</v>
      </c>
      <c r="T70" s="100"/>
    </row>
    <row r="71" spans="1:20">
      <c r="A71" s="4">
        <v>67</v>
      </c>
      <c r="B71" s="53" t="s">
        <v>66</v>
      </c>
      <c r="C71" s="72" t="s">
        <v>834</v>
      </c>
      <c r="D71" s="53" t="s">
        <v>107</v>
      </c>
      <c r="E71" s="58">
        <v>18306090508</v>
      </c>
      <c r="F71" s="55" t="s">
        <v>108</v>
      </c>
      <c r="G71" s="53">
        <v>17</v>
      </c>
      <c r="H71" s="53">
        <v>21</v>
      </c>
      <c r="I71" s="53">
        <v>54</v>
      </c>
      <c r="J71" s="53">
        <v>9085780065</v>
      </c>
      <c r="K71" s="65" t="s">
        <v>153</v>
      </c>
      <c r="L71" s="65" t="s">
        <v>130</v>
      </c>
      <c r="M71" s="60">
        <v>9401450771</v>
      </c>
      <c r="N71" s="65" t="s">
        <v>154</v>
      </c>
      <c r="O71" s="61">
        <v>8876467784</v>
      </c>
      <c r="P71" s="85" t="s">
        <v>832</v>
      </c>
      <c r="Q71" s="51" t="s">
        <v>420</v>
      </c>
      <c r="R71" s="51">
        <v>50</v>
      </c>
      <c r="S71" s="57" t="s">
        <v>74</v>
      </c>
      <c r="T71" s="100"/>
    </row>
    <row r="72" spans="1:20">
      <c r="A72" s="4">
        <v>68</v>
      </c>
      <c r="B72" s="53" t="s">
        <v>66</v>
      </c>
      <c r="C72" s="72" t="s">
        <v>835</v>
      </c>
      <c r="D72" s="53" t="s">
        <v>107</v>
      </c>
      <c r="E72" s="58">
        <v>18306090714</v>
      </c>
      <c r="F72" s="55" t="s">
        <v>108</v>
      </c>
      <c r="G72" s="53">
        <v>26</v>
      </c>
      <c r="H72" s="53">
        <v>16</v>
      </c>
      <c r="I72" s="53">
        <v>50</v>
      </c>
      <c r="J72" s="53">
        <v>9706704401</v>
      </c>
      <c r="K72" s="64" t="s">
        <v>76</v>
      </c>
      <c r="L72" s="64" t="s">
        <v>697</v>
      </c>
      <c r="M72" s="60">
        <v>9401450783</v>
      </c>
      <c r="N72" s="64" t="s">
        <v>836</v>
      </c>
      <c r="O72" s="61">
        <v>8486945072</v>
      </c>
      <c r="P72" s="85" t="s">
        <v>837</v>
      </c>
      <c r="Q72" s="51" t="s">
        <v>422</v>
      </c>
      <c r="R72" s="51">
        <v>36</v>
      </c>
      <c r="S72" s="51" t="s">
        <v>90</v>
      </c>
      <c r="T72" s="100"/>
    </row>
    <row r="73" spans="1:20">
      <c r="A73" s="4">
        <v>69</v>
      </c>
      <c r="B73" s="53" t="s">
        <v>66</v>
      </c>
      <c r="C73" s="72" t="s">
        <v>838</v>
      </c>
      <c r="D73" s="53" t="s">
        <v>107</v>
      </c>
      <c r="E73" s="58">
        <v>18306090716</v>
      </c>
      <c r="F73" s="55" t="s">
        <v>108</v>
      </c>
      <c r="G73" s="53">
        <v>22</v>
      </c>
      <c r="H73" s="53">
        <v>11</v>
      </c>
      <c r="I73" s="53">
        <v>26</v>
      </c>
      <c r="J73" s="53">
        <v>8822314617</v>
      </c>
      <c r="K73" s="64" t="s">
        <v>76</v>
      </c>
      <c r="L73" s="64" t="s">
        <v>697</v>
      </c>
      <c r="M73" s="60">
        <v>9401450783</v>
      </c>
      <c r="N73" s="64" t="s">
        <v>698</v>
      </c>
      <c r="O73" s="61">
        <v>8486945072</v>
      </c>
      <c r="P73" s="85" t="s">
        <v>837</v>
      </c>
      <c r="Q73" s="51" t="s">
        <v>422</v>
      </c>
      <c r="R73" s="51">
        <v>40</v>
      </c>
      <c r="S73" s="51" t="s">
        <v>90</v>
      </c>
      <c r="T73" s="100"/>
    </row>
    <row r="74" spans="1:20" ht="17.25" thickBot="1">
      <c r="A74" s="4">
        <v>70</v>
      </c>
      <c r="B74" s="53" t="s">
        <v>66</v>
      </c>
      <c r="C74" s="72" t="s">
        <v>839</v>
      </c>
      <c r="D74" s="53" t="s">
        <v>107</v>
      </c>
      <c r="E74" s="58">
        <v>18306090707</v>
      </c>
      <c r="F74" s="55" t="s">
        <v>108</v>
      </c>
      <c r="G74" s="53">
        <v>24</v>
      </c>
      <c r="H74" s="53">
        <v>26</v>
      </c>
      <c r="I74" s="53">
        <v>106</v>
      </c>
      <c r="J74" s="53">
        <v>8011580479</v>
      </c>
      <c r="K74" s="129" t="s">
        <v>76</v>
      </c>
      <c r="L74" s="76" t="s">
        <v>136</v>
      </c>
      <c r="M74" s="68">
        <v>9854492428</v>
      </c>
      <c r="N74" s="64" t="s">
        <v>636</v>
      </c>
      <c r="O74" s="61">
        <v>9954528027</v>
      </c>
      <c r="P74" s="85" t="s">
        <v>837</v>
      </c>
      <c r="Q74" s="51" t="s">
        <v>422</v>
      </c>
      <c r="R74" s="51">
        <v>40</v>
      </c>
      <c r="S74" s="51" t="s">
        <v>90</v>
      </c>
      <c r="T74" s="100"/>
    </row>
    <row r="75" spans="1:20" ht="17.25" thickBot="1">
      <c r="A75" s="4">
        <v>71</v>
      </c>
      <c r="B75" s="53" t="s">
        <v>67</v>
      </c>
      <c r="C75" s="52" t="s">
        <v>1145</v>
      </c>
      <c r="D75" s="53" t="s">
        <v>27</v>
      </c>
      <c r="E75" s="54" t="s">
        <v>1146</v>
      </c>
      <c r="F75" s="55" t="s">
        <v>72</v>
      </c>
      <c r="G75" s="56">
        <v>15</v>
      </c>
      <c r="H75" s="56">
        <v>22</v>
      </c>
      <c r="I75" s="56">
        <v>37</v>
      </c>
      <c r="J75" s="110">
        <v>7399410382</v>
      </c>
      <c r="K75" s="64" t="s">
        <v>273</v>
      </c>
      <c r="L75" s="64" t="s">
        <v>274</v>
      </c>
      <c r="M75" s="60">
        <v>9401450788</v>
      </c>
      <c r="N75" s="64" t="s">
        <v>744</v>
      </c>
      <c r="O75" s="61">
        <v>9859813397</v>
      </c>
      <c r="P75" s="85">
        <v>43112</v>
      </c>
      <c r="Q75" s="51" t="s">
        <v>422</v>
      </c>
      <c r="R75" s="51">
        <v>45</v>
      </c>
      <c r="S75" s="57" t="s">
        <v>74</v>
      </c>
      <c r="T75" s="100"/>
    </row>
    <row r="76" spans="1:20" ht="17.25" thickBot="1">
      <c r="A76" s="4">
        <v>72</v>
      </c>
      <c r="B76" s="51" t="s">
        <v>67</v>
      </c>
      <c r="C76" s="52" t="s">
        <v>1147</v>
      </c>
      <c r="D76" s="53" t="s">
        <v>27</v>
      </c>
      <c r="E76" s="54" t="s">
        <v>1148</v>
      </c>
      <c r="F76" s="55" t="s">
        <v>84</v>
      </c>
      <c r="G76" s="56">
        <v>25</v>
      </c>
      <c r="H76" s="56">
        <v>25</v>
      </c>
      <c r="I76" s="56">
        <v>50</v>
      </c>
      <c r="J76" s="110">
        <v>9854623716</v>
      </c>
      <c r="K76" s="64" t="s">
        <v>477</v>
      </c>
      <c r="L76" s="64" t="s">
        <v>478</v>
      </c>
      <c r="M76" s="60">
        <v>9854236345</v>
      </c>
      <c r="N76" s="65" t="s">
        <v>634</v>
      </c>
      <c r="O76" s="61">
        <v>8822064480</v>
      </c>
      <c r="P76" s="85">
        <v>43202</v>
      </c>
      <c r="Q76" s="51" t="s">
        <v>419</v>
      </c>
      <c r="R76" s="51">
        <v>70</v>
      </c>
      <c r="S76" s="57" t="s">
        <v>74</v>
      </c>
      <c r="T76" s="100"/>
    </row>
    <row r="77" spans="1:20">
      <c r="A77" s="4">
        <v>73</v>
      </c>
      <c r="B77" s="53" t="s">
        <v>67</v>
      </c>
      <c r="C77" s="52" t="s">
        <v>1149</v>
      </c>
      <c r="D77" s="53" t="s">
        <v>27</v>
      </c>
      <c r="E77" s="54" t="s">
        <v>1150</v>
      </c>
      <c r="F77" s="55" t="s">
        <v>72</v>
      </c>
      <c r="G77" s="56">
        <v>17</v>
      </c>
      <c r="H77" s="56">
        <v>13</v>
      </c>
      <c r="I77" s="56">
        <v>30</v>
      </c>
      <c r="J77" s="110">
        <v>9435383625</v>
      </c>
      <c r="K77" s="64" t="s">
        <v>555</v>
      </c>
      <c r="L77" s="64" t="s">
        <v>423</v>
      </c>
      <c r="M77" s="68">
        <v>9859265500</v>
      </c>
      <c r="N77" s="64" t="s">
        <v>1151</v>
      </c>
      <c r="O77" s="73">
        <v>7399249049</v>
      </c>
      <c r="P77" s="85">
        <v>43232</v>
      </c>
      <c r="Q77" s="51" t="s">
        <v>421</v>
      </c>
      <c r="R77" s="51">
        <v>40</v>
      </c>
      <c r="S77" s="51" t="s">
        <v>90</v>
      </c>
      <c r="T77" s="100"/>
    </row>
    <row r="78" spans="1:20" ht="17.25" thickBot="1">
      <c r="A78" s="4">
        <v>74</v>
      </c>
      <c r="B78" s="53" t="s">
        <v>67</v>
      </c>
      <c r="C78" s="71" t="s">
        <v>1152</v>
      </c>
      <c r="D78" s="53" t="s">
        <v>27</v>
      </c>
      <c r="E78" s="56" t="s">
        <v>1153</v>
      </c>
      <c r="F78" s="55" t="s">
        <v>103</v>
      </c>
      <c r="G78" s="56">
        <v>46</v>
      </c>
      <c r="H78" s="56">
        <v>58</v>
      </c>
      <c r="I78" s="56">
        <v>104</v>
      </c>
      <c r="J78" s="63">
        <v>9854492105</v>
      </c>
      <c r="K78" s="86" t="s">
        <v>253</v>
      </c>
      <c r="L78" s="86" t="s">
        <v>268</v>
      </c>
      <c r="M78" s="60">
        <v>9401450794</v>
      </c>
      <c r="N78" s="65" t="s">
        <v>269</v>
      </c>
      <c r="O78" s="61">
        <v>8473881750</v>
      </c>
      <c r="P78" s="85">
        <v>43263</v>
      </c>
      <c r="Q78" s="51" t="s">
        <v>417</v>
      </c>
      <c r="R78" s="51">
        <v>70</v>
      </c>
      <c r="S78" s="51" t="s">
        <v>74</v>
      </c>
      <c r="T78" s="100"/>
    </row>
    <row r="79" spans="1:20" ht="17.25" thickBot="1">
      <c r="A79" s="4">
        <v>75</v>
      </c>
      <c r="B79" s="51" t="s">
        <v>67</v>
      </c>
      <c r="C79" s="52" t="s">
        <v>1154</v>
      </c>
      <c r="D79" s="53" t="s">
        <v>27</v>
      </c>
      <c r="E79" s="54" t="s">
        <v>1155</v>
      </c>
      <c r="F79" s="55" t="s">
        <v>84</v>
      </c>
      <c r="G79" s="56">
        <v>17</v>
      </c>
      <c r="H79" s="56">
        <v>13</v>
      </c>
      <c r="I79" s="56">
        <v>30</v>
      </c>
      <c r="J79" s="110">
        <v>9435383625</v>
      </c>
      <c r="K79" s="58" t="s">
        <v>243</v>
      </c>
      <c r="L79" s="68" t="s">
        <v>244</v>
      </c>
      <c r="M79" s="60">
        <v>9401450802</v>
      </c>
      <c r="N79" s="64" t="s">
        <v>245</v>
      </c>
      <c r="O79" s="73">
        <v>9854748381</v>
      </c>
      <c r="P79" s="85">
        <v>43293</v>
      </c>
      <c r="Q79" s="51" t="s">
        <v>420</v>
      </c>
      <c r="R79" s="51">
        <v>50</v>
      </c>
      <c r="S79" s="51" t="s">
        <v>74</v>
      </c>
      <c r="T79" s="100"/>
    </row>
    <row r="80" spans="1:20" ht="17.25" thickBot="1">
      <c r="A80" s="4">
        <v>76</v>
      </c>
      <c r="B80" s="53" t="s">
        <v>67</v>
      </c>
      <c r="C80" s="52" t="s">
        <v>1156</v>
      </c>
      <c r="D80" s="53" t="s">
        <v>27</v>
      </c>
      <c r="E80" s="54" t="s">
        <v>1157</v>
      </c>
      <c r="F80" s="55" t="s">
        <v>72</v>
      </c>
      <c r="G80" s="56">
        <v>16</v>
      </c>
      <c r="H80" s="56">
        <v>14</v>
      </c>
      <c r="I80" s="56">
        <v>30</v>
      </c>
      <c r="J80" s="110">
        <v>9706176920</v>
      </c>
      <c r="K80" s="64" t="s">
        <v>1158</v>
      </c>
      <c r="L80" s="64" t="s">
        <v>1057</v>
      </c>
      <c r="M80" s="60">
        <v>7002036473</v>
      </c>
      <c r="N80" s="64" t="s">
        <v>930</v>
      </c>
      <c r="O80" s="61">
        <v>9957505583</v>
      </c>
      <c r="P80" s="85">
        <v>43324</v>
      </c>
      <c r="Q80" s="51" t="s">
        <v>422</v>
      </c>
      <c r="R80" s="51">
        <v>70</v>
      </c>
      <c r="S80" s="57" t="s">
        <v>74</v>
      </c>
      <c r="T80" s="100"/>
    </row>
    <row r="81" spans="1:20" ht="17.25" thickBot="1">
      <c r="A81" s="4">
        <v>77</v>
      </c>
      <c r="B81" s="53" t="s">
        <v>67</v>
      </c>
      <c r="C81" s="52" t="s">
        <v>438</v>
      </c>
      <c r="D81" s="53" t="s">
        <v>27</v>
      </c>
      <c r="E81" s="54" t="s">
        <v>439</v>
      </c>
      <c r="F81" s="55" t="s">
        <v>72</v>
      </c>
      <c r="G81" s="56">
        <v>3</v>
      </c>
      <c r="H81" s="56">
        <v>11</v>
      </c>
      <c r="I81" s="56">
        <v>14</v>
      </c>
      <c r="J81" s="110">
        <v>8474816703</v>
      </c>
      <c r="K81" s="86" t="s">
        <v>440</v>
      </c>
      <c r="L81" s="86" t="s">
        <v>441</v>
      </c>
      <c r="M81" s="60">
        <v>9401450791</v>
      </c>
      <c r="N81" s="65" t="s">
        <v>442</v>
      </c>
      <c r="O81" s="61">
        <v>9613908501</v>
      </c>
      <c r="P81" s="85">
        <v>43112</v>
      </c>
      <c r="Q81" s="51" t="s">
        <v>422</v>
      </c>
      <c r="R81" s="51">
        <v>60</v>
      </c>
      <c r="S81" s="57" t="s">
        <v>74</v>
      </c>
      <c r="T81" s="100"/>
    </row>
    <row r="82" spans="1:20" ht="17.25" thickBot="1">
      <c r="A82" s="4">
        <v>78</v>
      </c>
      <c r="B82" s="53" t="s">
        <v>67</v>
      </c>
      <c r="C82" s="52" t="s">
        <v>1159</v>
      </c>
      <c r="D82" s="53" t="s">
        <v>27</v>
      </c>
      <c r="E82" s="54" t="s">
        <v>1160</v>
      </c>
      <c r="F82" s="55" t="s">
        <v>72</v>
      </c>
      <c r="G82" s="56">
        <v>2</v>
      </c>
      <c r="H82" s="56">
        <v>0</v>
      </c>
      <c r="I82" s="56">
        <v>2</v>
      </c>
      <c r="J82" s="110">
        <v>9707356505</v>
      </c>
      <c r="K82" s="86" t="s">
        <v>518</v>
      </c>
      <c r="L82" s="86" t="s">
        <v>519</v>
      </c>
      <c r="M82" s="60">
        <v>9401450790</v>
      </c>
      <c r="N82" s="65" t="s">
        <v>1019</v>
      </c>
      <c r="O82" s="61">
        <v>9613441322</v>
      </c>
      <c r="P82" s="85">
        <v>43171</v>
      </c>
      <c r="Q82" s="51" t="s">
        <v>418</v>
      </c>
      <c r="R82" s="51">
        <v>68</v>
      </c>
      <c r="S82" s="51" t="s">
        <v>90</v>
      </c>
      <c r="T82" s="100"/>
    </row>
    <row r="83" spans="1:20" ht="17.25" thickBot="1">
      <c r="A83" s="4">
        <v>79</v>
      </c>
      <c r="B83" s="51" t="s">
        <v>67</v>
      </c>
      <c r="C83" s="52" t="s">
        <v>1161</v>
      </c>
      <c r="D83" s="53" t="s">
        <v>27</v>
      </c>
      <c r="E83" s="54" t="s">
        <v>1162</v>
      </c>
      <c r="F83" s="55" t="s">
        <v>72</v>
      </c>
      <c r="G83" s="56">
        <v>34</v>
      </c>
      <c r="H83" s="56">
        <v>20</v>
      </c>
      <c r="I83" s="56">
        <v>54</v>
      </c>
      <c r="J83" s="110">
        <v>9401158458</v>
      </c>
      <c r="K83" s="86" t="s">
        <v>513</v>
      </c>
      <c r="L83" s="86" t="s">
        <v>522</v>
      </c>
      <c r="M83" s="68">
        <v>9613433619</v>
      </c>
      <c r="N83" s="65" t="s">
        <v>523</v>
      </c>
      <c r="O83" s="61">
        <v>8822147368</v>
      </c>
      <c r="P83" s="85" t="s">
        <v>782</v>
      </c>
      <c r="Q83" s="51" t="s">
        <v>420</v>
      </c>
      <c r="R83" s="51">
        <v>70</v>
      </c>
      <c r="S83" s="57" t="s">
        <v>74</v>
      </c>
      <c r="T83" s="100"/>
    </row>
    <row r="84" spans="1:20" ht="31.5">
      <c r="A84" s="4">
        <v>80</v>
      </c>
      <c r="B84" s="53" t="s">
        <v>67</v>
      </c>
      <c r="C84" s="52" t="s">
        <v>1163</v>
      </c>
      <c r="D84" s="53" t="s">
        <v>27</v>
      </c>
      <c r="E84" s="54" t="s">
        <v>1164</v>
      </c>
      <c r="F84" s="55" t="s">
        <v>72</v>
      </c>
      <c r="G84" s="56">
        <v>14</v>
      </c>
      <c r="H84" s="56">
        <v>8</v>
      </c>
      <c r="I84" s="56">
        <v>22</v>
      </c>
      <c r="J84" s="110">
        <v>9613408557</v>
      </c>
      <c r="K84" s="64" t="s">
        <v>1081</v>
      </c>
      <c r="L84" s="64" t="s">
        <v>1056</v>
      </c>
      <c r="M84" s="69">
        <v>9854735049</v>
      </c>
      <c r="N84" s="64" t="s">
        <v>588</v>
      </c>
      <c r="O84" s="61">
        <v>8402941992</v>
      </c>
      <c r="P84" s="85" t="s">
        <v>782</v>
      </c>
      <c r="Q84" s="51" t="s">
        <v>420</v>
      </c>
      <c r="R84" s="51">
        <v>70</v>
      </c>
      <c r="S84" s="51" t="s">
        <v>74</v>
      </c>
      <c r="T84" s="100"/>
    </row>
    <row r="85" spans="1:20">
      <c r="A85" s="4">
        <v>81</v>
      </c>
      <c r="B85" s="53" t="s">
        <v>67</v>
      </c>
      <c r="C85" s="72" t="s">
        <v>1165</v>
      </c>
      <c r="D85" s="53" t="s">
        <v>107</v>
      </c>
      <c r="E85" s="58">
        <v>18306040419</v>
      </c>
      <c r="F85" s="55" t="s">
        <v>108</v>
      </c>
      <c r="G85" s="53">
        <v>53</v>
      </c>
      <c r="H85" s="53">
        <v>51</v>
      </c>
      <c r="I85" s="53">
        <v>104</v>
      </c>
      <c r="J85" s="128">
        <v>9613084692</v>
      </c>
      <c r="K85" s="64" t="s">
        <v>257</v>
      </c>
      <c r="L85" s="59" t="s">
        <v>244</v>
      </c>
      <c r="M85" s="60">
        <v>9401450802</v>
      </c>
      <c r="N85" s="64" t="s">
        <v>245</v>
      </c>
      <c r="O85" s="73">
        <v>9854748381</v>
      </c>
      <c r="P85" s="107" t="s">
        <v>785</v>
      </c>
      <c r="Q85" s="51" t="s">
        <v>422</v>
      </c>
      <c r="R85" s="51">
        <v>50</v>
      </c>
      <c r="S85" s="51" t="s">
        <v>74</v>
      </c>
      <c r="T85" s="100"/>
    </row>
    <row r="86" spans="1:20">
      <c r="A86" s="4">
        <v>82</v>
      </c>
      <c r="B86" s="53" t="s">
        <v>67</v>
      </c>
      <c r="C86" s="72" t="s">
        <v>1166</v>
      </c>
      <c r="D86" s="53" t="s">
        <v>107</v>
      </c>
      <c r="E86" s="58">
        <v>18306040420</v>
      </c>
      <c r="F86" s="55" t="s">
        <v>108</v>
      </c>
      <c r="G86" s="53">
        <v>16</v>
      </c>
      <c r="H86" s="53">
        <v>14</v>
      </c>
      <c r="I86" s="53">
        <v>30</v>
      </c>
      <c r="J86" s="128">
        <v>9577890734</v>
      </c>
      <c r="K86" s="64" t="s">
        <v>258</v>
      </c>
      <c r="L86" s="59" t="s">
        <v>259</v>
      </c>
      <c r="M86" s="60">
        <v>9401450805</v>
      </c>
      <c r="N86" s="64" t="s">
        <v>510</v>
      </c>
      <c r="O86" s="73">
        <v>7399982853</v>
      </c>
      <c r="P86" s="107" t="s">
        <v>785</v>
      </c>
      <c r="Q86" s="51" t="s">
        <v>422</v>
      </c>
      <c r="R86" s="51">
        <v>70</v>
      </c>
      <c r="S86" s="51" t="s">
        <v>74</v>
      </c>
      <c r="T86" s="100"/>
    </row>
    <row r="87" spans="1:20">
      <c r="A87" s="4">
        <v>83</v>
      </c>
      <c r="B87" s="53" t="s">
        <v>67</v>
      </c>
      <c r="C87" s="72" t="s">
        <v>1167</v>
      </c>
      <c r="D87" s="53" t="s">
        <v>107</v>
      </c>
      <c r="E87" s="58">
        <v>18306040421</v>
      </c>
      <c r="F87" s="55" t="s">
        <v>108</v>
      </c>
      <c r="G87" s="53">
        <v>33</v>
      </c>
      <c r="H87" s="53">
        <v>29</v>
      </c>
      <c r="I87" s="53">
        <v>62</v>
      </c>
      <c r="J87" s="128">
        <v>9577601578</v>
      </c>
      <c r="K87" s="64" t="s">
        <v>258</v>
      </c>
      <c r="L87" s="59" t="s">
        <v>259</v>
      </c>
      <c r="M87" s="60">
        <v>9401450805</v>
      </c>
      <c r="N87" s="64" t="s">
        <v>510</v>
      </c>
      <c r="O87" s="73">
        <v>7399982853</v>
      </c>
      <c r="P87" s="107" t="s">
        <v>789</v>
      </c>
      <c r="Q87" s="62" t="s">
        <v>418</v>
      </c>
      <c r="R87" s="51">
        <v>70</v>
      </c>
      <c r="S87" s="53"/>
      <c r="T87" s="100"/>
    </row>
    <row r="88" spans="1:20">
      <c r="A88" s="4">
        <v>84</v>
      </c>
      <c r="B88" s="53" t="s">
        <v>67</v>
      </c>
      <c r="C88" s="72" t="s">
        <v>509</v>
      </c>
      <c r="D88" s="53" t="s">
        <v>107</v>
      </c>
      <c r="E88" s="58">
        <v>18306040424</v>
      </c>
      <c r="F88" s="55" t="s">
        <v>108</v>
      </c>
      <c r="G88" s="53">
        <v>46</v>
      </c>
      <c r="H88" s="53">
        <v>37</v>
      </c>
      <c r="I88" s="53">
        <v>83</v>
      </c>
      <c r="J88" s="128">
        <v>9577710219</v>
      </c>
      <c r="K88" s="64" t="s">
        <v>258</v>
      </c>
      <c r="L88" s="59" t="s">
        <v>259</v>
      </c>
      <c r="M88" s="60">
        <v>9401450805</v>
      </c>
      <c r="N88" s="64" t="s">
        <v>510</v>
      </c>
      <c r="O88" s="73">
        <v>7399982853</v>
      </c>
      <c r="P88" s="107" t="s">
        <v>789</v>
      </c>
      <c r="Q88" s="62" t="s">
        <v>418</v>
      </c>
      <c r="R88" s="51">
        <v>70</v>
      </c>
      <c r="S88" s="51" t="s">
        <v>74</v>
      </c>
      <c r="T88" s="100"/>
    </row>
    <row r="89" spans="1:20">
      <c r="A89" s="4">
        <v>85</v>
      </c>
      <c r="B89" s="53" t="s">
        <v>67</v>
      </c>
      <c r="C89" s="72" t="s">
        <v>1168</v>
      </c>
      <c r="D89" s="53" t="s">
        <v>107</v>
      </c>
      <c r="E89" s="58">
        <v>18306040422</v>
      </c>
      <c r="F89" s="55" t="s">
        <v>108</v>
      </c>
      <c r="G89" s="53">
        <v>28</v>
      </c>
      <c r="H89" s="53">
        <v>33</v>
      </c>
      <c r="I89" s="53">
        <v>61</v>
      </c>
      <c r="J89" s="128">
        <v>9577633873</v>
      </c>
      <c r="K89" s="64" t="s">
        <v>258</v>
      </c>
      <c r="L89" s="59" t="s">
        <v>259</v>
      </c>
      <c r="M89" s="60">
        <v>9401450805</v>
      </c>
      <c r="N89" s="64" t="s">
        <v>270</v>
      </c>
      <c r="O89" s="73">
        <v>9577674793</v>
      </c>
      <c r="P89" s="107" t="s">
        <v>798</v>
      </c>
      <c r="Q89" s="62" t="s">
        <v>419</v>
      </c>
      <c r="R89" s="51">
        <v>60</v>
      </c>
      <c r="S89" s="51" t="s">
        <v>74</v>
      </c>
      <c r="T89" s="100"/>
    </row>
    <row r="90" spans="1:20">
      <c r="A90" s="4">
        <v>86</v>
      </c>
      <c r="B90" s="53" t="s">
        <v>67</v>
      </c>
      <c r="C90" s="72" t="s">
        <v>1169</v>
      </c>
      <c r="D90" s="53" t="s">
        <v>107</v>
      </c>
      <c r="E90" s="58">
        <v>18306040430</v>
      </c>
      <c r="F90" s="55" t="s">
        <v>108</v>
      </c>
      <c r="G90" s="53">
        <v>31</v>
      </c>
      <c r="H90" s="53">
        <v>43</v>
      </c>
      <c r="I90" s="53">
        <v>74</v>
      </c>
      <c r="J90" s="128">
        <v>9854634043</v>
      </c>
      <c r="K90" s="64" t="s">
        <v>257</v>
      </c>
      <c r="L90" s="64" t="s">
        <v>244</v>
      </c>
      <c r="M90" s="60">
        <v>9401450802</v>
      </c>
      <c r="N90" s="64" t="s">
        <v>245</v>
      </c>
      <c r="O90" s="73">
        <v>9854748381</v>
      </c>
      <c r="P90" s="107" t="s">
        <v>1170</v>
      </c>
      <c r="Q90" s="62" t="s">
        <v>419</v>
      </c>
      <c r="R90" s="51">
        <v>60</v>
      </c>
      <c r="S90" s="51" t="s">
        <v>74</v>
      </c>
      <c r="T90" s="100"/>
    </row>
    <row r="91" spans="1:20">
      <c r="A91" s="4">
        <v>87</v>
      </c>
      <c r="B91" s="53" t="s">
        <v>67</v>
      </c>
      <c r="C91" s="72" t="s">
        <v>1171</v>
      </c>
      <c r="D91" s="53" t="s">
        <v>107</v>
      </c>
      <c r="E91" s="58">
        <v>18306040429</v>
      </c>
      <c r="F91" s="55" t="s">
        <v>108</v>
      </c>
      <c r="G91" s="53">
        <v>17</v>
      </c>
      <c r="H91" s="53">
        <v>12</v>
      </c>
      <c r="I91" s="53">
        <v>29</v>
      </c>
      <c r="J91" s="128">
        <v>9957686968</v>
      </c>
      <c r="K91" s="64" t="s">
        <v>257</v>
      </c>
      <c r="L91" s="64" t="s">
        <v>244</v>
      </c>
      <c r="M91" s="60">
        <v>9401450802</v>
      </c>
      <c r="N91" s="64" t="s">
        <v>624</v>
      </c>
      <c r="O91" s="73">
        <v>9613262519</v>
      </c>
      <c r="P91" s="107" t="s">
        <v>1170</v>
      </c>
      <c r="Q91" s="62" t="s">
        <v>419</v>
      </c>
      <c r="R91" s="51">
        <v>70</v>
      </c>
      <c r="S91" s="51" t="s">
        <v>74</v>
      </c>
      <c r="T91" s="100"/>
    </row>
    <row r="92" spans="1:20">
      <c r="A92" s="4">
        <v>88</v>
      </c>
      <c r="B92" s="53" t="s">
        <v>67</v>
      </c>
      <c r="C92" s="72" t="s">
        <v>449</v>
      </c>
      <c r="D92" s="53" t="s">
        <v>107</v>
      </c>
      <c r="E92" s="58">
        <v>18306040416</v>
      </c>
      <c r="F92" s="55" t="s">
        <v>108</v>
      </c>
      <c r="G92" s="53">
        <v>45</v>
      </c>
      <c r="H92" s="53">
        <v>44</v>
      </c>
      <c r="I92" s="53">
        <v>89</v>
      </c>
      <c r="J92" s="128">
        <v>9859705409</v>
      </c>
      <c r="K92" s="64" t="s">
        <v>450</v>
      </c>
      <c r="L92" s="64" t="s">
        <v>451</v>
      </c>
      <c r="M92" s="60">
        <v>9401450801</v>
      </c>
      <c r="N92" s="64" t="s">
        <v>426</v>
      </c>
      <c r="O92" s="73">
        <v>9577968307</v>
      </c>
      <c r="P92" s="107" t="s">
        <v>832</v>
      </c>
      <c r="Q92" s="62" t="s">
        <v>420</v>
      </c>
      <c r="R92" s="51">
        <v>80</v>
      </c>
      <c r="S92" s="51" t="s">
        <v>74</v>
      </c>
      <c r="T92" s="100"/>
    </row>
    <row r="93" spans="1:20">
      <c r="A93" s="4">
        <v>89</v>
      </c>
      <c r="B93" s="53" t="s">
        <v>67</v>
      </c>
      <c r="C93" s="72" t="s">
        <v>623</v>
      </c>
      <c r="D93" s="53" t="s">
        <v>107</v>
      </c>
      <c r="E93" s="58">
        <v>18306040423</v>
      </c>
      <c r="F93" s="55" t="s">
        <v>108</v>
      </c>
      <c r="G93" s="53">
        <v>51</v>
      </c>
      <c r="H93" s="53">
        <v>58</v>
      </c>
      <c r="I93" s="53">
        <v>109</v>
      </c>
      <c r="J93" s="128">
        <v>7399570365</v>
      </c>
      <c r="K93" s="64" t="s">
        <v>257</v>
      </c>
      <c r="L93" s="64" t="s">
        <v>244</v>
      </c>
      <c r="M93" s="60">
        <v>9401450802</v>
      </c>
      <c r="N93" s="64" t="s">
        <v>624</v>
      </c>
      <c r="O93" s="73">
        <v>9613262519</v>
      </c>
      <c r="P93" s="107" t="s">
        <v>798</v>
      </c>
      <c r="Q93" s="51" t="s">
        <v>419</v>
      </c>
      <c r="R93" s="51">
        <v>80</v>
      </c>
      <c r="S93" s="51" t="s">
        <v>74</v>
      </c>
      <c r="T93" s="100"/>
    </row>
    <row r="94" spans="1:20">
      <c r="A94" s="4">
        <v>90</v>
      </c>
      <c r="B94" s="53" t="s">
        <v>67</v>
      </c>
      <c r="C94" s="72" t="s">
        <v>260</v>
      </c>
      <c r="D94" s="53" t="s">
        <v>107</v>
      </c>
      <c r="E94" s="58">
        <v>18306040426</v>
      </c>
      <c r="F94" s="55" t="s">
        <v>108</v>
      </c>
      <c r="G94" s="53">
        <v>46</v>
      </c>
      <c r="H94" s="53">
        <v>37</v>
      </c>
      <c r="I94" s="53">
        <v>83</v>
      </c>
      <c r="J94" s="128">
        <v>7399555845</v>
      </c>
      <c r="K94" s="64" t="s">
        <v>257</v>
      </c>
      <c r="L94" s="64" t="s">
        <v>259</v>
      </c>
      <c r="M94" s="60">
        <v>9401450805</v>
      </c>
      <c r="N94" s="64" t="s">
        <v>261</v>
      </c>
      <c r="O94" s="73">
        <v>8486162263</v>
      </c>
      <c r="P94" s="107" t="s">
        <v>802</v>
      </c>
      <c r="Q94" s="62" t="s">
        <v>421</v>
      </c>
      <c r="R94" s="51">
        <v>80</v>
      </c>
      <c r="S94" s="51" t="s">
        <v>74</v>
      </c>
      <c r="T94" s="100"/>
    </row>
    <row r="95" spans="1:20">
      <c r="A95" s="4">
        <v>91</v>
      </c>
      <c r="B95" s="53" t="s">
        <v>67</v>
      </c>
      <c r="C95" s="72" t="s">
        <v>262</v>
      </c>
      <c r="D95" s="53" t="s">
        <v>107</v>
      </c>
      <c r="E95" s="58">
        <v>18306040425</v>
      </c>
      <c r="F95" s="55" t="s">
        <v>108</v>
      </c>
      <c r="G95" s="53">
        <v>29</v>
      </c>
      <c r="H95" s="53">
        <v>27</v>
      </c>
      <c r="I95" s="53">
        <v>56</v>
      </c>
      <c r="J95" s="128">
        <v>9577728316</v>
      </c>
      <c r="K95" s="64" t="s">
        <v>258</v>
      </c>
      <c r="L95" s="64" t="s">
        <v>259</v>
      </c>
      <c r="M95" s="60">
        <v>9401450805</v>
      </c>
      <c r="N95" s="64" t="s">
        <v>261</v>
      </c>
      <c r="O95" s="73">
        <v>8486162263</v>
      </c>
      <c r="P95" s="107" t="s">
        <v>802</v>
      </c>
      <c r="Q95" s="62" t="s">
        <v>421</v>
      </c>
      <c r="R95" s="51">
        <v>60</v>
      </c>
      <c r="S95" s="51" t="s">
        <v>74</v>
      </c>
      <c r="T95" s="100"/>
    </row>
    <row r="96" spans="1:20">
      <c r="A96" s="4">
        <v>92</v>
      </c>
      <c r="B96" s="53" t="s">
        <v>67</v>
      </c>
      <c r="C96" s="72" t="s">
        <v>307</v>
      </c>
      <c r="D96" s="53" t="s">
        <v>107</v>
      </c>
      <c r="E96" s="58">
        <v>18306040427</v>
      </c>
      <c r="F96" s="55" t="s">
        <v>108</v>
      </c>
      <c r="G96" s="53">
        <v>28</v>
      </c>
      <c r="H96" s="53">
        <v>34</v>
      </c>
      <c r="I96" s="53">
        <v>81</v>
      </c>
      <c r="J96" s="128">
        <v>9577387861</v>
      </c>
      <c r="K96" s="64" t="s">
        <v>258</v>
      </c>
      <c r="L96" s="64" t="s">
        <v>259</v>
      </c>
      <c r="M96" s="60">
        <v>9401450805</v>
      </c>
      <c r="N96" s="64" t="s">
        <v>261</v>
      </c>
      <c r="O96" s="73">
        <v>8486162263</v>
      </c>
      <c r="P96" s="107" t="s">
        <v>806</v>
      </c>
      <c r="Q96" s="62" t="s">
        <v>417</v>
      </c>
      <c r="R96" s="51">
        <v>50</v>
      </c>
      <c r="S96" s="51" t="s">
        <v>74</v>
      </c>
      <c r="T96" s="100"/>
    </row>
    <row r="97" spans="1:20">
      <c r="A97" s="4">
        <v>93</v>
      </c>
      <c r="B97" s="53" t="s">
        <v>67</v>
      </c>
      <c r="C97" s="72" t="s">
        <v>511</v>
      </c>
      <c r="D97" s="53" t="s">
        <v>107</v>
      </c>
      <c r="E97" s="58">
        <v>18306040401</v>
      </c>
      <c r="F97" s="55" t="s">
        <v>108</v>
      </c>
      <c r="G97" s="53">
        <v>45</v>
      </c>
      <c r="H97" s="53">
        <v>63</v>
      </c>
      <c r="I97" s="53">
        <v>40</v>
      </c>
      <c r="J97" s="53">
        <v>9859892542</v>
      </c>
      <c r="K97" s="64" t="s">
        <v>258</v>
      </c>
      <c r="L97" s="64" t="s">
        <v>259</v>
      </c>
      <c r="M97" s="60">
        <v>9401450805</v>
      </c>
      <c r="N97" s="64" t="s">
        <v>500</v>
      </c>
      <c r="O97" s="73">
        <v>7399492001</v>
      </c>
      <c r="P97" s="107" t="s">
        <v>1170</v>
      </c>
      <c r="Q97" s="62" t="s">
        <v>419</v>
      </c>
      <c r="R97" s="51">
        <v>55</v>
      </c>
      <c r="S97" s="51" t="s">
        <v>74</v>
      </c>
      <c r="T97" s="100"/>
    </row>
    <row r="98" spans="1:20">
      <c r="A98" s="4">
        <v>94</v>
      </c>
      <c r="B98" s="53" t="s">
        <v>67</v>
      </c>
      <c r="C98" s="72" t="s">
        <v>553</v>
      </c>
      <c r="D98" s="53" t="s">
        <v>107</v>
      </c>
      <c r="E98" s="58">
        <v>18306040403</v>
      </c>
      <c r="F98" s="55" t="s">
        <v>108</v>
      </c>
      <c r="G98" s="53">
        <v>11</v>
      </c>
      <c r="H98" s="53">
        <v>12</v>
      </c>
      <c r="I98" s="53">
        <v>36</v>
      </c>
      <c r="J98" s="128">
        <v>9854864467</v>
      </c>
      <c r="K98" s="64" t="s">
        <v>258</v>
      </c>
      <c r="L98" s="64" t="s">
        <v>259</v>
      </c>
      <c r="M98" s="60">
        <v>9401450805</v>
      </c>
      <c r="N98" s="64" t="s">
        <v>500</v>
      </c>
      <c r="O98" s="73">
        <v>7399492001</v>
      </c>
      <c r="P98" s="107" t="s">
        <v>1170</v>
      </c>
      <c r="Q98" s="62" t="s">
        <v>419</v>
      </c>
      <c r="R98" s="51">
        <v>55</v>
      </c>
      <c r="S98" s="51" t="s">
        <v>74</v>
      </c>
      <c r="T98" s="100"/>
    </row>
    <row r="99" spans="1:20">
      <c r="A99" s="4">
        <v>95</v>
      </c>
      <c r="B99" s="53" t="s">
        <v>67</v>
      </c>
      <c r="C99" s="72" t="s">
        <v>1172</v>
      </c>
      <c r="D99" s="53" t="s">
        <v>107</v>
      </c>
      <c r="E99" s="58">
        <v>18306040402</v>
      </c>
      <c r="F99" s="55" t="s">
        <v>108</v>
      </c>
      <c r="G99" s="53">
        <v>20</v>
      </c>
      <c r="H99" s="53">
        <v>31</v>
      </c>
      <c r="I99" s="53">
        <v>42</v>
      </c>
      <c r="J99" s="128">
        <v>9859892542</v>
      </c>
      <c r="K99" s="64" t="s">
        <v>258</v>
      </c>
      <c r="L99" s="64" t="s">
        <v>259</v>
      </c>
      <c r="M99" s="60">
        <v>9401450805</v>
      </c>
      <c r="N99" s="64" t="s">
        <v>500</v>
      </c>
      <c r="O99" s="73">
        <v>7399492001</v>
      </c>
      <c r="P99" s="107" t="s">
        <v>822</v>
      </c>
      <c r="Q99" s="62" t="s">
        <v>421</v>
      </c>
      <c r="R99" s="51">
        <v>60</v>
      </c>
      <c r="S99" s="51" t="s">
        <v>74</v>
      </c>
      <c r="T99" s="100"/>
    </row>
    <row r="100" spans="1:20" ht="31.5">
      <c r="A100" s="4">
        <v>96</v>
      </c>
      <c r="B100" s="53" t="s">
        <v>67</v>
      </c>
      <c r="C100" s="72" t="s">
        <v>1173</v>
      </c>
      <c r="D100" s="53" t="s">
        <v>107</v>
      </c>
      <c r="E100" s="58">
        <v>18306040409</v>
      </c>
      <c r="F100" s="55" t="s">
        <v>108</v>
      </c>
      <c r="G100" s="53">
        <v>24</v>
      </c>
      <c r="H100" s="53">
        <v>30</v>
      </c>
      <c r="I100" s="53">
        <v>42</v>
      </c>
      <c r="J100" s="128">
        <v>8134862791</v>
      </c>
      <c r="K100" s="64" t="s">
        <v>555</v>
      </c>
      <c r="L100" s="64" t="s">
        <v>1174</v>
      </c>
      <c r="M100" s="60">
        <v>9401450799</v>
      </c>
      <c r="N100" s="64" t="s">
        <v>1175</v>
      </c>
      <c r="O100" s="73">
        <v>8752868217</v>
      </c>
      <c r="P100" s="107" t="s">
        <v>822</v>
      </c>
      <c r="Q100" s="62" t="s">
        <v>421</v>
      </c>
      <c r="R100" s="51">
        <v>60</v>
      </c>
      <c r="S100" s="51" t="s">
        <v>74</v>
      </c>
      <c r="T100" s="100"/>
    </row>
    <row r="101" spans="1:20" ht="31.5">
      <c r="A101" s="4">
        <v>97</v>
      </c>
      <c r="B101" s="53" t="s">
        <v>67</v>
      </c>
      <c r="C101" s="72" t="s">
        <v>1176</v>
      </c>
      <c r="D101" s="53" t="s">
        <v>107</v>
      </c>
      <c r="E101" s="58">
        <v>18306040408</v>
      </c>
      <c r="F101" s="55" t="s">
        <v>108</v>
      </c>
      <c r="G101" s="53">
        <v>29</v>
      </c>
      <c r="H101" s="53">
        <v>32</v>
      </c>
      <c r="I101" s="53">
        <v>74</v>
      </c>
      <c r="J101" s="128">
        <v>9613200345</v>
      </c>
      <c r="K101" s="64" t="s">
        <v>555</v>
      </c>
      <c r="L101" s="64" t="s">
        <v>1174</v>
      </c>
      <c r="M101" s="60">
        <v>9401450799</v>
      </c>
      <c r="N101" s="64" t="s">
        <v>1175</v>
      </c>
      <c r="O101" s="73">
        <v>8752868217</v>
      </c>
      <c r="P101" s="107" t="s">
        <v>827</v>
      </c>
      <c r="Q101" s="51" t="s">
        <v>417</v>
      </c>
      <c r="R101" s="51">
        <v>60</v>
      </c>
      <c r="S101" s="51" t="s">
        <v>74</v>
      </c>
      <c r="T101" s="100"/>
    </row>
    <row r="102" spans="1:20">
      <c r="A102" s="4">
        <v>98</v>
      </c>
      <c r="B102" s="53" t="s">
        <v>67</v>
      </c>
      <c r="C102" s="72" t="s">
        <v>554</v>
      </c>
      <c r="D102" s="53" t="s">
        <v>107</v>
      </c>
      <c r="E102" s="58">
        <v>18306040410</v>
      </c>
      <c r="F102" s="55" t="s">
        <v>108</v>
      </c>
      <c r="G102" s="53">
        <v>17</v>
      </c>
      <c r="H102" s="53">
        <v>21</v>
      </c>
      <c r="I102" s="53">
        <v>89</v>
      </c>
      <c r="J102" s="128">
        <v>9613560394</v>
      </c>
      <c r="K102" s="64" t="s">
        <v>555</v>
      </c>
      <c r="L102" s="64" t="s">
        <v>423</v>
      </c>
      <c r="M102" s="68">
        <v>9859265500</v>
      </c>
      <c r="N102" s="64" t="s">
        <v>424</v>
      </c>
      <c r="O102" s="73">
        <v>9577759052</v>
      </c>
      <c r="P102" s="107" t="s">
        <v>811</v>
      </c>
      <c r="Q102" s="51" t="s">
        <v>417</v>
      </c>
      <c r="R102" s="51">
        <v>60</v>
      </c>
      <c r="S102" s="51" t="s">
        <v>74</v>
      </c>
      <c r="T102" s="100"/>
    </row>
    <row r="103" spans="1:20">
      <c r="A103" s="4">
        <v>99</v>
      </c>
      <c r="B103" s="53" t="s">
        <v>67</v>
      </c>
      <c r="C103" s="72" t="s">
        <v>1177</v>
      </c>
      <c r="D103" s="53" t="s">
        <v>107</v>
      </c>
      <c r="E103" s="58">
        <v>18306040411</v>
      </c>
      <c r="F103" s="55" t="s">
        <v>108</v>
      </c>
      <c r="G103" s="53">
        <v>50</v>
      </c>
      <c r="H103" s="53">
        <v>42</v>
      </c>
      <c r="I103" s="53">
        <v>39</v>
      </c>
      <c r="J103" s="128">
        <v>9577569530</v>
      </c>
      <c r="K103" s="64" t="s">
        <v>555</v>
      </c>
      <c r="L103" s="64" t="s">
        <v>423</v>
      </c>
      <c r="M103" s="68">
        <v>9859265500</v>
      </c>
      <c r="N103" s="64" t="s">
        <v>424</v>
      </c>
      <c r="O103" s="73">
        <v>9577759052</v>
      </c>
      <c r="P103" s="107" t="s">
        <v>815</v>
      </c>
      <c r="Q103" s="51" t="s">
        <v>422</v>
      </c>
      <c r="R103" s="51">
        <v>70</v>
      </c>
      <c r="S103" s="51" t="s">
        <v>74</v>
      </c>
      <c r="T103" s="100"/>
    </row>
    <row r="104" spans="1:20">
      <c r="A104" s="4">
        <v>100</v>
      </c>
      <c r="B104" s="53" t="s">
        <v>67</v>
      </c>
      <c r="C104" s="72" t="s">
        <v>1178</v>
      </c>
      <c r="D104" s="53" t="s">
        <v>107</v>
      </c>
      <c r="E104" s="58">
        <v>18306040412</v>
      </c>
      <c r="F104" s="55" t="s">
        <v>108</v>
      </c>
      <c r="G104" s="53">
        <v>10</v>
      </c>
      <c r="H104" s="53">
        <v>16</v>
      </c>
      <c r="I104" s="53">
        <v>48</v>
      </c>
      <c r="J104" s="128">
        <v>9854776506</v>
      </c>
      <c r="K104" s="64" t="s">
        <v>555</v>
      </c>
      <c r="L104" s="64" t="s">
        <v>423</v>
      </c>
      <c r="M104" s="68">
        <v>9859265500</v>
      </c>
      <c r="N104" s="64" t="s">
        <v>1151</v>
      </c>
      <c r="O104" s="73">
        <v>7399249049</v>
      </c>
      <c r="P104" s="107" t="s">
        <v>815</v>
      </c>
      <c r="Q104" s="51" t="s">
        <v>422</v>
      </c>
      <c r="R104" s="51">
        <v>45</v>
      </c>
      <c r="S104" s="51" t="s">
        <v>74</v>
      </c>
      <c r="T104" s="100"/>
    </row>
    <row r="105" spans="1:20">
      <c r="A105" s="4">
        <v>101</v>
      </c>
      <c r="B105" s="53" t="s">
        <v>67</v>
      </c>
      <c r="C105" s="72" t="s">
        <v>1179</v>
      </c>
      <c r="D105" s="53" t="s">
        <v>107</v>
      </c>
      <c r="E105" s="58">
        <v>18306040407</v>
      </c>
      <c r="F105" s="55" t="s">
        <v>108</v>
      </c>
      <c r="G105" s="53">
        <v>10</v>
      </c>
      <c r="H105" s="53">
        <v>11</v>
      </c>
      <c r="I105" s="53">
        <v>81</v>
      </c>
      <c r="J105" s="128">
        <v>9577133233</v>
      </c>
      <c r="K105" s="64" t="s">
        <v>453</v>
      </c>
      <c r="L105" s="64" t="s">
        <v>263</v>
      </c>
      <c r="M105" s="60">
        <v>9401450800</v>
      </c>
      <c r="N105" s="64" t="s">
        <v>293</v>
      </c>
      <c r="O105" s="73">
        <v>9706206488</v>
      </c>
      <c r="P105" s="107" t="s">
        <v>827</v>
      </c>
      <c r="Q105" s="51" t="s">
        <v>417</v>
      </c>
      <c r="R105" s="51">
        <v>45</v>
      </c>
      <c r="S105" s="51" t="s">
        <v>74</v>
      </c>
      <c r="T105" s="100"/>
    </row>
    <row r="106" spans="1:20">
      <c r="A106" s="4">
        <v>102</v>
      </c>
      <c r="B106" s="53" t="s">
        <v>67</v>
      </c>
      <c r="C106" s="72" t="s">
        <v>452</v>
      </c>
      <c r="D106" s="53" t="s">
        <v>107</v>
      </c>
      <c r="E106" s="58">
        <v>18306040415</v>
      </c>
      <c r="F106" s="55" t="s">
        <v>108</v>
      </c>
      <c r="G106" s="53">
        <v>13</v>
      </c>
      <c r="H106" s="53">
        <v>13</v>
      </c>
      <c r="I106" s="53">
        <v>93</v>
      </c>
      <c r="J106" s="128">
        <v>7399249494</v>
      </c>
      <c r="K106" s="64" t="s">
        <v>453</v>
      </c>
      <c r="L106" s="64" t="s">
        <v>263</v>
      </c>
      <c r="M106" s="60">
        <v>9401450800</v>
      </c>
      <c r="N106" s="64" t="s">
        <v>293</v>
      </c>
      <c r="O106" s="73">
        <v>9706206488</v>
      </c>
      <c r="P106" s="107" t="s">
        <v>818</v>
      </c>
      <c r="Q106" s="62" t="s">
        <v>418</v>
      </c>
      <c r="R106" s="51">
        <v>80</v>
      </c>
      <c r="S106" s="51" t="s">
        <v>74</v>
      </c>
      <c r="T106" s="100"/>
    </row>
    <row r="107" spans="1:20">
      <c r="A107" s="4">
        <v>103</v>
      </c>
      <c r="B107" s="53" t="s">
        <v>67</v>
      </c>
      <c r="C107" s="72" t="s">
        <v>1180</v>
      </c>
      <c r="D107" s="53" t="s">
        <v>107</v>
      </c>
      <c r="E107" s="58">
        <v>18306040414</v>
      </c>
      <c r="F107" s="55" t="s">
        <v>108</v>
      </c>
      <c r="G107" s="53">
        <v>29</v>
      </c>
      <c r="H107" s="53">
        <v>24</v>
      </c>
      <c r="I107" s="53">
        <v>48</v>
      </c>
      <c r="J107" s="53">
        <v>7399249494</v>
      </c>
      <c r="K107" s="64" t="s">
        <v>453</v>
      </c>
      <c r="L107" s="64" t="s">
        <v>263</v>
      </c>
      <c r="M107" s="60">
        <v>9401450800</v>
      </c>
      <c r="N107" s="64" t="s">
        <v>455</v>
      </c>
      <c r="O107" s="73">
        <v>8723867383</v>
      </c>
      <c r="P107" s="107" t="s">
        <v>832</v>
      </c>
      <c r="Q107" s="62" t="s">
        <v>420</v>
      </c>
      <c r="R107" s="51">
        <v>45</v>
      </c>
      <c r="S107" s="51" t="s">
        <v>74</v>
      </c>
      <c r="T107" s="100"/>
    </row>
    <row r="108" spans="1:20">
      <c r="A108" s="4">
        <v>104</v>
      </c>
      <c r="B108" s="53" t="s">
        <v>67</v>
      </c>
      <c r="C108" s="72" t="s">
        <v>454</v>
      </c>
      <c r="D108" s="53" t="s">
        <v>107</v>
      </c>
      <c r="E108" s="58">
        <v>18306040417</v>
      </c>
      <c r="F108" s="55" t="s">
        <v>108</v>
      </c>
      <c r="G108" s="53">
        <v>37</v>
      </c>
      <c r="H108" s="53">
        <v>40</v>
      </c>
      <c r="I108" s="53">
        <v>56</v>
      </c>
      <c r="J108" s="128">
        <v>9613004758</v>
      </c>
      <c r="K108" s="64" t="s">
        <v>453</v>
      </c>
      <c r="L108" s="64" t="s">
        <v>263</v>
      </c>
      <c r="M108" s="60">
        <v>9401450800</v>
      </c>
      <c r="N108" s="64" t="s">
        <v>455</v>
      </c>
      <c r="O108" s="73">
        <v>8723867383</v>
      </c>
      <c r="P108" s="107" t="s">
        <v>837</v>
      </c>
      <c r="Q108" s="62" t="s">
        <v>422</v>
      </c>
      <c r="R108" s="51">
        <v>45</v>
      </c>
      <c r="S108" s="51" t="s">
        <v>74</v>
      </c>
      <c r="T108" s="100"/>
    </row>
    <row r="109" spans="1:20">
      <c r="A109" s="4">
        <v>105</v>
      </c>
      <c r="B109" s="53" t="s">
        <v>67</v>
      </c>
      <c r="C109" s="72" t="s">
        <v>1181</v>
      </c>
      <c r="D109" s="53" t="s">
        <v>107</v>
      </c>
      <c r="E109" s="58">
        <v>18306040405</v>
      </c>
      <c r="F109" s="55" t="s">
        <v>108</v>
      </c>
      <c r="G109" s="53">
        <v>16</v>
      </c>
      <c r="H109" s="53">
        <v>14</v>
      </c>
      <c r="I109" s="53">
        <v>41</v>
      </c>
      <c r="J109" s="128">
        <v>7035956840</v>
      </c>
      <c r="K109" s="64" t="s">
        <v>453</v>
      </c>
      <c r="L109" s="64" t="s">
        <v>263</v>
      </c>
      <c r="M109" s="60">
        <v>9401450800</v>
      </c>
      <c r="N109" s="64" t="s">
        <v>455</v>
      </c>
      <c r="O109" s="73">
        <v>8723867383</v>
      </c>
      <c r="P109" s="107" t="s">
        <v>1182</v>
      </c>
      <c r="Q109" s="62" t="s">
        <v>418</v>
      </c>
      <c r="R109" s="51">
        <v>45</v>
      </c>
      <c r="S109" s="51" t="s">
        <v>74</v>
      </c>
      <c r="T109" s="100"/>
    </row>
    <row r="110" spans="1:20">
      <c r="A110" s="4">
        <v>106</v>
      </c>
      <c r="B110" s="53" t="s">
        <v>67</v>
      </c>
      <c r="C110" s="72" t="s">
        <v>556</v>
      </c>
      <c r="D110" s="53" t="s">
        <v>107</v>
      </c>
      <c r="E110" s="58">
        <v>18306040404</v>
      </c>
      <c r="F110" s="55" t="s">
        <v>108</v>
      </c>
      <c r="G110" s="53">
        <v>16</v>
      </c>
      <c r="H110" s="53">
        <v>18</v>
      </c>
      <c r="I110" s="53">
        <v>34</v>
      </c>
      <c r="J110" s="128">
        <v>9854333205</v>
      </c>
      <c r="K110" s="78" t="s">
        <v>484</v>
      </c>
      <c r="L110" s="90" t="s">
        <v>485</v>
      </c>
      <c r="M110" s="60">
        <v>9401450796</v>
      </c>
      <c r="N110" s="56" t="s">
        <v>486</v>
      </c>
      <c r="O110" s="61">
        <v>7896401108</v>
      </c>
      <c r="P110" s="107" t="s">
        <v>837</v>
      </c>
      <c r="Q110" s="62" t="s">
        <v>422</v>
      </c>
      <c r="R110" s="53"/>
      <c r="S110" s="53"/>
      <c r="T110" s="100"/>
    </row>
    <row r="111" spans="1:20">
      <c r="A111" s="4">
        <v>107</v>
      </c>
      <c r="B111" s="53" t="s">
        <v>67</v>
      </c>
      <c r="C111" s="72" t="s">
        <v>1183</v>
      </c>
      <c r="D111" s="53" t="s">
        <v>107</v>
      </c>
      <c r="E111" s="58">
        <v>18306040413</v>
      </c>
      <c r="F111" s="55" t="s">
        <v>108</v>
      </c>
      <c r="G111" s="53">
        <v>26</v>
      </c>
      <c r="H111" s="53">
        <v>17</v>
      </c>
      <c r="I111" s="53">
        <v>62</v>
      </c>
      <c r="J111" s="128">
        <v>9854371400</v>
      </c>
      <c r="K111" s="78" t="s">
        <v>484</v>
      </c>
      <c r="L111" s="90" t="s">
        <v>485</v>
      </c>
      <c r="M111" s="60">
        <v>9401450796</v>
      </c>
      <c r="N111" s="56" t="s">
        <v>1184</v>
      </c>
      <c r="O111" s="61">
        <v>9854412773</v>
      </c>
      <c r="P111" s="107" t="s">
        <v>1182</v>
      </c>
      <c r="Q111" s="62" t="s">
        <v>418</v>
      </c>
      <c r="R111" s="51">
        <v>60</v>
      </c>
      <c r="S111" s="57" t="s">
        <v>74</v>
      </c>
      <c r="T111" s="100"/>
    </row>
    <row r="112" spans="1:20">
      <c r="A112" s="4">
        <v>108</v>
      </c>
      <c r="B112" s="53" t="s">
        <v>67</v>
      </c>
      <c r="C112" s="72" t="s">
        <v>524</v>
      </c>
      <c r="D112" s="53" t="s">
        <v>107</v>
      </c>
      <c r="E112" s="58">
        <v>18306040122</v>
      </c>
      <c r="F112" s="55" t="s">
        <v>108</v>
      </c>
      <c r="G112" s="53">
        <v>15</v>
      </c>
      <c r="H112" s="53">
        <v>16</v>
      </c>
      <c r="I112" s="53"/>
      <c r="J112" s="128">
        <v>9854262671</v>
      </c>
      <c r="K112" s="57" t="s">
        <v>240</v>
      </c>
      <c r="L112" s="51"/>
      <c r="M112" s="51"/>
      <c r="N112" s="51"/>
      <c r="O112" s="51"/>
      <c r="P112" s="107" t="s">
        <v>818</v>
      </c>
      <c r="Q112" s="51" t="s">
        <v>418</v>
      </c>
      <c r="R112" s="51">
        <v>40</v>
      </c>
      <c r="S112" s="51" t="s">
        <v>74</v>
      </c>
      <c r="T112" s="100"/>
    </row>
    <row r="113" spans="1:20">
      <c r="A113" s="4">
        <v>109</v>
      </c>
      <c r="B113" s="53" t="s">
        <v>67</v>
      </c>
      <c r="C113" s="72" t="s">
        <v>484</v>
      </c>
      <c r="D113" s="53" t="s">
        <v>107</v>
      </c>
      <c r="E113" s="58">
        <v>18306040102</v>
      </c>
      <c r="F113" s="55" t="s">
        <v>108</v>
      </c>
      <c r="G113" s="53">
        <v>16</v>
      </c>
      <c r="H113" s="53">
        <v>26</v>
      </c>
      <c r="I113" s="53">
        <v>87</v>
      </c>
      <c r="J113" s="128">
        <v>9401021910</v>
      </c>
      <c r="K113" s="57" t="s">
        <v>567</v>
      </c>
      <c r="L113" s="53"/>
      <c r="M113" s="51"/>
      <c r="N113" s="56" t="s">
        <v>615</v>
      </c>
      <c r="O113" s="61">
        <v>9957437710</v>
      </c>
      <c r="P113" s="107">
        <v>43446</v>
      </c>
      <c r="Q113" s="51" t="s">
        <v>622</v>
      </c>
      <c r="R113" s="51">
        <v>12</v>
      </c>
      <c r="S113" s="57" t="s">
        <v>74</v>
      </c>
      <c r="T113" s="100"/>
    </row>
    <row r="114" spans="1:20">
      <c r="A114" s="4">
        <v>110</v>
      </c>
      <c r="B114" s="53" t="s">
        <v>67</v>
      </c>
      <c r="C114" s="72" t="s">
        <v>568</v>
      </c>
      <c r="D114" s="53" t="s">
        <v>107</v>
      </c>
      <c r="E114" s="58">
        <v>18306040111</v>
      </c>
      <c r="F114" s="55" t="s">
        <v>108</v>
      </c>
      <c r="G114" s="53">
        <v>21</v>
      </c>
      <c r="H114" s="53">
        <v>22</v>
      </c>
      <c r="I114" s="53">
        <v>33</v>
      </c>
      <c r="J114" s="128">
        <v>8876253945</v>
      </c>
      <c r="K114" s="64" t="s">
        <v>250</v>
      </c>
      <c r="L114" s="53"/>
      <c r="M114" s="51"/>
      <c r="N114" s="64" t="s">
        <v>569</v>
      </c>
      <c r="O114" s="61">
        <v>8721092136</v>
      </c>
      <c r="P114" s="107">
        <v>43446</v>
      </c>
      <c r="Q114" s="51" t="s">
        <v>622</v>
      </c>
      <c r="R114" s="51">
        <v>12</v>
      </c>
      <c r="S114" s="57" t="s">
        <v>74</v>
      </c>
      <c r="T114" s="100"/>
    </row>
    <row r="115" spans="1:20">
      <c r="A115" s="4">
        <v>111</v>
      </c>
      <c r="B115" s="53" t="s">
        <v>67</v>
      </c>
      <c r="C115" s="72" t="s">
        <v>570</v>
      </c>
      <c r="D115" s="53" t="s">
        <v>107</v>
      </c>
      <c r="E115" s="58">
        <v>18306040110</v>
      </c>
      <c r="F115" s="55" t="s">
        <v>108</v>
      </c>
      <c r="G115" s="53">
        <v>20</v>
      </c>
      <c r="H115" s="53">
        <v>21</v>
      </c>
      <c r="I115" s="53">
        <v>35</v>
      </c>
      <c r="J115" s="128">
        <v>8761869586</v>
      </c>
      <c r="K115" s="64" t="s">
        <v>250</v>
      </c>
      <c r="L115" s="53"/>
      <c r="M115" s="51"/>
      <c r="N115" s="64" t="s">
        <v>571</v>
      </c>
      <c r="O115" s="61">
        <v>8486876129</v>
      </c>
      <c r="P115" s="107">
        <v>43446</v>
      </c>
      <c r="Q115" s="51" t="s">
        <v>622</v>
      </c>
      <c r="R115" s="51">
        <v>25</v>
      </c>
      <c r="S115" s="57" t="s">
        <v>74</v>
      </c>
      <c r="T115" s="100"/>
    </row>
    <row r="116" spans="1:20">
      <c r="A116" s="4">
        <v>112</v>
      </c>
      <c r="B116" s="53" t="s">
        <v>67</v>
      </c>
      <c r="C116" s="72" t="s">
        <v>572</v>
      </c>
      <c r="D116" s="53" t="s">
        <v>107</v>
      </c>
      <c r="E116" s="58">
        <v>18306040109</v>
      </c>
      <c r="F116" s="55" t="s">
        <v>108</v>
      </c>
      <c r="G116" s="53">
        <v>25</v>
      </c>
      <c r="H116" s="53">
        <v>26</v>
      </c>
      <c r="I116" s="53">
        <v>43</v>
      </c>
      <c r="J116" s="128">
        <v>7035863655</v>
      </c>
      <c r="K116" s="64" t="s">
        <v>250</v>
      </c>
      <c r="L116" s="53" t="s">
        <v>252</v>
      </c>
      <c r="M116" s="51">
        <v>9954698882</v>
      </c>
      <c r="N116" s="64" t="s">
        <v>291</v>
      </c>
      <c r="O116" s="61">
        <v>7896478563</v>
      </c>
      <c r="P116" s="107">
        <v>43446</v>
      </c>
      <c r="Q116" s="51" t="s">
        <v>622</v>
      </c>
      <c r="R116" s="51">
        <v>30</v>
      </c>
      <c r="S116" s="57" t="s">
        <v>74</v>
      </c>
      <c r="T116" s="100"/>
    </row>
    <row r="117" spans="1:20">
      <c r="A117" s="4">
        <v>113</v>
      </c>
      <c r="B117" s="53" t="s">
        <v>67</v>
      </c>
      <c r="C117" s="72" t="s">
        <v>312</v>
      </c>
      <c r="D117" s="53" t="s">
        <v>107</v>
      </c>
      <c r="E117" s="58">
        <v>18306040307</v>
      </c>
      <c r="F117" s="55" t="s">
        <v>108</v>
      </c>
      <c r="G117" s="53">
        <v>21</v>
      </c>
      <c r="H117" s="53">
        <v>28</v>
      </c>
      <c r="I117" s="53">
        <v>29</v>
      </c>
      <c r="J117" s="128">
        <v>7896558776</v>
      </c>
      <c r="K117" s="86" t="s">
        <v>253</v>
      </c>
      <c r="L117" s="53" t="s">
        <v>268</v>
      </c>
      <c r="M117" s="53">
        <v>9401450794</v>
      </c>
      <c r="N117" s="53" t="s">
        <v>313</v>
      </c>
      <c r="O117" s="53"/>
      <c r="P117" s="107">
        <v>43385</v>
      </c>
      <c r="Q117" s="51" t="s">
        <v>418</v>
      </c>
      <c r="R117" s="53">
        <v>65</v>
      </c>
      <c r="S117" s="53" t="s">
        <v>74</v>
      </c>
      <c r="T117" s="100"/>
    </row>
    <row r="118" spans="1:20">
      <c r="A118" s="4">
        <v>114</v>
      </c>
      <c r="B118" s="53" t="s">
        <v>67</v>
      </c>
      <c r="C118" s="72" t="s">
        <v>581</v>
      </c>
      <c r="D118" s="53" t="s">
        <v>107</v>
      </c>
      <c r="E118" s="58">
        <v>18306040302</v>
      </c>
      <c r="F118" s="55" t="s">
        <v>108</v>
      </c>
      <c r="G118" s="53">
        <v>14</v>
      </c>
      <c r="H118" s="53">
        <v>18</v>
      </c>
      <c r="I118" s="53">
        <v>54</v>
      </c>
      <c r="J118" s="128">
        <v>9957897041</v>
      </c>
      <c r="K118" s="64" t="s">
        <v>477</v>
      </c>
      <c r="L118" s="53" t="s">
        <v>478</v>
      </c>
      <c r="M118" s="53">
        <v>9854236345</v>
      </c>
      <c r="N118" s="53" t="s">
        <v>479</v>
      </c>
      <c r="O118" s="53">
        <v>9954085041</v>
      </c>
      <c r="P118" s="107">
        <v>43385</v>
      </c>
      <c r="Q118" s="51" t="s">
        <v>418</v>
      </c>
      <c r="R118" s="53">
        <v>65</v>
      </c>
      <c r="S118" s="53" t="s">
        <v>74</v>
      </c>
      <c r="T118" s="100"/>
    </row>
    <row r="119" spans="1:20">
      <c r="A119" s="4">
        <v>115</v>
      </c>
      <c r="B119" s="53" t="s">
        <v>67</v>
      </c>
      <c r="C119" s="72" t="s">
        <v>582</v>
      </c>
      <c r="D119" s="53" t="s">
        <v>107</v>
      </c>
      <c r="E119" s="58">
        <v>18306040303</v>
      </c>
      <c r="F119" s="55" t="s">
        <v>108</v>
      </c>
      <c r="G119" s="53">
        <v>20</v>
      </c>
      <c r="H119" s="53">
        <v>23</v>
      </c>
      <c r="I119" s="53">
        <v>43</v>
      </c>
      <c r="J119" s="53">
        <v>995897041</v>
      </c>
      <c r="K119" s="64" t="s">
        <v>477</v>
      </c>
      <c r="L119" s="53" t="s">
        <v>478</v>
      </c>
      <c r="M119" s="53">
        <v>9854236345</v>
      </c>
      <c r="N119" s="53" t="s">
        <v>479</v>
      </c>
      <c r="O119" s="53">
        <v>9954085041</v>
      </c>
      <c r="P119" s="107">
        <v>43385</v>
      </c>
      <c r="Q119" s="51" t="s">
        <v>418</v>
      </c>
      <c r="R119" s="53">
        <v>70</v>
      </c>
      <c r="S119" s="53" t="s">
        <v>74</v>
      </c>
      <c r="T119" s="100"/>
    </row>
    <row r="120" spans="1:20">
      <c r="A120" s="4">
        <v>116</v>
      </c>
      <c r="B120" s="53" t="s">
        <v>67</v>
      </c>
      <c r="C120" s="72" t="s">
        <v>1185</v>
      </c>
      <c r="D120" s="53" t="s">
        <v>107</v>
      </c>
      <c r="E120" s="58">
        <v>18306090920</v>
      </c>
      <c r="F120" s="55" t="s">
        <v>108</v>
      </c>
      <c r="G120" s="53">
        <v>30</v>
      </c>
      <c r="H120" s="53">
        <v>22</v>
      </c>
      <c r="I120" s="53">
        <v>54</v>
      </c>
      <c r="J120" s="53">
        <v>9854723673</v>
      </c>
      <c r="K120" s="64" t="s">
        <v>543</v>
      </c>
      <c r="L120" s="51" t="s">
        <v>1057</v>
      </c>
      <c r="M120" s="51">
        <v>7002036473</v>
      </c>
      <c r="N120" s="64" t="s">
        <v>930</v>
      </c>
      <c r="O120" s="61">
        <v>9957505583</v>
      </c>
      <c r="P120" s="85">
        <v>43324</v>
      </c>
      <c r="Q120" s="51" t="s">
        <v>420</v>
      </c>
      <c r="R120" s="51">
        <v>25</v>
      </c>
      <c r="S120" s="57" t="s">
        <v>74</v>
      </c>
      <c r="T120" s="100"/>
    </row>
    <row r="121" spans="1:20">
      <c r="A121" s="4">
        <v>117</v>
      </c>
      <c r="B121" s="53" t="s">
        <v>67</v>
      </c>
      <c r="C121" s="72" t="s">
        <v>1186</v>
      </c>
      <c r="D121" s="53" t="s">
        <v>107</v>
      </c>
      <c r="E121" s="58">
        <v>18306090907</v>
      </c>
      <c r="F121" s="55" t="s">
        <v>108</v>
      </c>
      <c r="G121" s="53">
        <v>25</v>
      </c>
      <c r="H121" s="53">
        <v>27</v>
      </c>
      <c r="I121" s="53">
        <v>64</v>
      </c>
      <c r="J121" s="53">
        <v>9706494739</v>
      </c>
      <c r="K121" s="57" t="s">
        <v>250</v>
      </c>
      <c r="L121" s="51"/>
      <c r="M121" s="51"/>
      <c r="N121" s="64" t="s">
        <v>1187</v>
      </c>
      <c r="O121" s="61">
        <v>9859190733</v>
      </c>
      <c r="P121" s="85">
        <v>43324</v>
      </c>
      <c r="Q121" s="51" t="s">
        <v>422</v>
      </c>
      <c r="R121" s="51">
        <v>25</v>
      </c>
      <c r="S121" s="57" t="s">
        <v>74</v>
      </c>
      <c r="T121" s="100"/>
    </row>
    <row r="122" spans="1:20">
      <c r="A122" s="4">
        <v>118</v>
      </c>
      <c r="B122" s="53" t="s">
        <v>67</v>
      </c>
      <c r="C122" s="72" t="s">
        <v>539</v>
      </c>
      <c r="D122" s="53" t="s">
        <v>107</v>
      </c>
      <c r="E122" s="58">
        <v>18306091108</v>
      </c>
      <c r="F122" s="55" t="s">
        <v>108</v>
      </c>
      <c r="G122" s="53">
        <v>16</v>
      </c>
      <c r="H122" s="53">
        <v>14</v>
      </c>
      <c r="I122" s="53">
        <v>20</v>
      </c>
      <c r="J122" s="53">
        <v>8876461577</v>
      </c>
      <c r="K122" s="86" t="s">
        <v>513</v>
      </c>
      <c r="L122" s="86" t="s">
        <v>522</v>
      </c>
      <c r="M122" s="68">
        <v>9613433619</v>
      </c>
      <c r="N122" s="65" t="s">
        <v>523</v>
      </c>
      <c r="O122" s="61">
        <v>8822147368</v>
      </c>
      <c r="P122" s="85">
        <v>43112</v>
      </c>
      <c r="Q122" s="51" t="s">
        <v>422</v>
      </c>
      <c r="R122" s="51">
        <v>60</v>
      </c>
      <c r="S122" s="53"/>
      <c r="T122" s="100"/>
    </row>
    <row r="123" spans="1:20">
      <c r="A123" s="4">
        <v>119</v>
      </c>
      <c r="B123" s="53" t="s">
        <v>67</v>
      </c>
      <c r="C123" s="72" t="s">
        <v>595</v>
      </c>
      <c r="D123" s="53" t="s">
        <v>107</v>
      </c>
      <c r="E123" s="58">
        <v>18306091107</v>
      </c>
      <c r="F123" s="55" t="s">
        <v>108</v>
      </c>
      <c r="G123" s="53">
        <v>23</v>
      </c>
      <c r="H123" s="53">
        <v>33</v>
      </c>
      <c r="I123" s="53">
        <v>21</v>
      </c>
      <c r="J123" s="53">
        <v>9613747713</v>
      </c>
      <c r="K123" s="86" t="s">
        <v>513</v>
      </c>
      <c r="L123" s="86" t="s">
        <v>522</v>
      </c>
      <c r="M123" s="68">
        <v>9613433619</v>
      </c>
      <c r="N123" s="65" t="s">
        <v>523</v>
      </c>
      <c r="O123" s="61">
        <v>8822147368</v>
      </c>
      <c r="P123" s="85">
        <v>43112</v>
      </c>
      <c r="Q123" s="51" t="s">
        <v>422</v>
      </c>
      <c r="R123" s="51">
        <v>60</v>
      </c>
      <c r="S123" s="53"/>
      <c r="T123" s="100"/>
    </row>
    <row r="124" spans="1:20">
      <c r="A124" s="4">
        <v>120</v>
      </c>
      <c r="B124" s="53" t="s">
        <v>67</v>
      </c>
      <c r="C124" s="72" t="s">
        <v>597</v>
      </c>
      <c r="D124" s="53" t="s">
        <v>107</v>
      </c>
      <c r="E124" s="58">
        <v>18306091105</v>
      </c>
      <c r="F124" s="55" t="s">
        <v>108</v>
      </c>
      <c r="G124" s="53">
        <v>18</v>
      </c>
      <c r="H124" s="53">
        <v>32</v>
      </c>
      <c r="I124" s="53">
        <v>21</v>
      </c>
      <c r="J124" s="53">
        <v>9613174164</v>
      </c>
      <c r="K124" s="86" t="s">
        <v>518</v>
      </c>
      <c r="L124" s="86" t="s">
        <v>519</v>
      </c>
      <c r="M124" s="60">
        <v>9401450790</v>
      </c>
      <c r="N124" s="65" t="s">
        <v>535</v>
      </c>
      <c r="O124" s="61">
        <v>9859757310</v>
      </c>
      <c r="P124" s="85">
        <v>43171</v>
      </c>
      <c r="Q124" s="51" t="s">
        <v>418</v>
      </c>
      <c r="R124" s="51">
        <v>50</v>
      </c>
      <c r="S124" s="53"/>
      <c r="T124" s="100"/>
    </row>
    <row r="125" spans="1:20">
      <c r="A125" s="4">
        <v>121</v>
      </c>
      <c r="B125" s="53" t="s">
        <v>67</v>
      </c>
      <c r="C125" s="72" t="s">
        <v>608</v>
      </c>
      <c r="D125" s="53" t="s">
        <v>107</v>
      </c>
      <c r="E125" s="58">
        <v>18306091013</v>
      </c>
      <c r="F125" s="55" t="s">
        <v>108</v>
      </c>
      <c r="G125" s="53">
        <v>28</v>
      </c>
      <c r="H125" s="53">
        <v>21</v>
      </c>
      <c r="I125" s="53">
        <v>51</v>
      </c>
      <c r="J125" s="53">
        <v>9706769844</v>
      </c>
      <c r="K125" s="64" t="s">
        <v>283</v>
      </c>
      <c r="L125" s="64" t="s">
        <v>284</v>
      </c>
      <c r="M125" s="60">
        <v>9401450786</v>
      </c>
      <c r="N125" s="64" t="s">
        <v>285</v>
      </c>
      <c r="O125" s="61">
        <v>789681532</v>
      </c>
      <c r="P125" s="85" t="s">
        <v>785</v>
      </c>
      <c r="Q125" s="51" t="s">
        <v>422</v>
      </c>
      <c r="R125" s="51">
        <v>6</v>
      </c>
      <c r="S125" s="57" t="s">
        <v>74</v>
      </c>
      <c r="T125" s="100"/>
    </row>
    <row r="126" spans="1:20">
      <c r="A126" s="4">
        <v>122</v>
      </c>
      <c r="B126" s="53" t="s">
        <v>67</v>
      </c>
      <c r="C126" s="72" t="s">
        <v>282</v>
      </c>
      <c r="D126" s="53" t="s">
        <v>107</v>
      </c>
      <c r="E126" s="58">
        <v>18306091012</v>
      </c>
      <c r="F126" s="55" t="s">
        <v>108</v>
      </c>
      <c r="G126" s="53">
        <v>35</v>
      </c>
      <c r="H126" s="53">
        <v>44</v>
      </c>
      <c r="I126" s="53">
        <v>58</v>
      </c>
      <c r="J126" s="53">
        <v>9957492463</v>
      </c>
      <c r="K126" s="64" t="s">
        <v>283</v>
      </c>
      <c r="L126" s="64" t="s">
        <v>284</v>
      </c>
      <c r="M126" s="60">
        <v>9401450786</v>
      </c>
      <c r="N126" s="64" t="s">
        <v>285</v>
      </c>
      <c r="O126" s="61">
        <v>789681532</v>
      </c>
      <c r="P126" s="85" t="s">
        <v>778</v>
      </c>
      <c r="Q126" s="51" t="s">
        <v>417</v>
      </c>
      <c r="R126" s="51">
        <v>5</v>
      </c>
      <c r="S126" s="57" t="s">
        <v>74</v>
      </c>
      <c r="T126" s="100"/>
    </row>
    <row r="127" spans="1:20">
      <c r="A127" s="4">
        <v>123</v>
      </c>
      <c r="B127" s="53" t="s">
        <v>67</v>
      </c>
      <c r="C127" s="72" t="s">
        <v>303</v>
      </c>
      <c r="D127" s="53" t="s">
        <v>107</v>
      </c>
      <c r="E127" s="58">
        <v>18306091011</v>
      </c>
      <c r="F127" s="55" t="s">
        <v>108</v>
      </c>
      <c r="G127" s="53">
        <v>24</v>
      </c>
      <c r="H127" s="53">
        <v>20</v>
      </c>
      <c r="I127" s="53">
        <v>67</v>
      </c>
      <c r="J127" s="53">
        <v>9707850756</v>
      </c>
      <c r="K127" s="64" t="s">
        <v>255</v>
      </c>
      <c r="L127" s="64" t="s">
        <v>256</v>
      </c>
      <c r="M127" s="60">
        <v>9577094025</v>
      </c>
      <c r="N127" s="64" t="s">
        <v>304</v>
      </c>
      <c r="O127" s="61">
        <v>8486879939</v>
      </c>
      <c r="P127" s="85" t="s">
        <v>778</v>
      </c>
      <c r="Q127" s="51" t="s">
        <v>417</v>
      </c>
      <c r="R127" s="51">
        <v>6</v>
      </c>
      <c r="S127" s="57" t="s">
        <v>74</v>
      </c>
      <c r="T127" s="100"/>
    </row>
    <row r="128" spans="1:20" ht="31.5">
      <c r="A128" s="4">
        <v>124</v>
      </c>
      <c r="B128" s="53" t="s">
        <v>67</v>
      </c>
      <c r="C128" s="72" t="s">
        <v>305</v>
      </c>
      <c r="D128" s="53" t="s">
        <v>107</v>
      </c>
      <c r="E128" s="58">
        <v>18306091010</v>
      </c>
      <c r="F128" s="55" t="s">
        <v>108</v>
      </c>
      <c r="G128" s="53">
        <v>34</v>
      </c>
      <c r="H128" s="53">
        <v>30</v>
      </c>
      <c r="I128" s="53">
        <v>64</v>
      </c>
      <c r="J128" s="53">
        <v>9854449647</v>
      </c>
      <c r="K128" s="64" t="s">
        <v>255</v>
      </c>
      <c r="L128" s="64" t="s">
        <v>256</v>
      </c>
      <c r="M128" s="60">
        <v>9577094025</v>
      </c>
      <c r="N128" s="64" t="s">
        <v>251</v>
      </c>
      <c r="O128" s="61">
        <v>8721092136</v>
      </c>
      <c r="P128" s="85" t="s">
        <v>778</v>
      </c>
      <c r="Q128" s="51" t="s">
        <v>417</v>
      </c>
      <c r="R128" s="51">
        <v>8</v>
      </c>
      <c r="S128" s="57" t="s">
        <v>74</v>
      </c>
      <c r="T128" s="100"/>
    </row>
    <row r="129" spans="1:20">
      <c r="A129" s="4">
        <v>125</v>
      </c>
      <c r="B129" s="53" t="s">
        <v>67</v>
      </c>
      <c r="C129" s="72" t="s">
        <v>547</v>
      </c>
      <c r="D129" s="53" t="s">
        <v>107</v>
      </c>
      <c r="E129" s="58">
        <v>18306091007</v>
      </c>
      <c r="F129" s="55" t="s">
        <v>108</v>
      </c>
      <c r="G129" s="53">
        <v>30</v>
      </c>
      <c r="H129" s="53">
        <v>35</v>
      </c>
      <c r="I129" s="53">
        <v>51</v>
      </c>
      <c r="J129" s="53">
        <v>8011387349</v>
      </c>
      <c r="K129" s="64" t="s">
        <v>250</v>
      </c>
      <c r="L129" s="64" t="s">
        <v>266</v>
      </c>
      <c r="M129" s="60">
        <v>9435381315</v>
      </c>
      <c r="N129" s="64" t="s">
        <v>508</v>
      </c>
      <c r="O129" s="61">
        <v>9957649741</v>
      </c>
      <c r="P129" s="85">
        <v>43232</v>
      </c>
      <c r="Q129" s="51" t="s">
        <v>421</v>
      </c>
      <c r="R129" s="51">
        <v>8</v>
      </c>
      <c r="S129" s="57" t="s">
        <v>74</v>
      </c>
      <c r="T129" s="100"/>
    </row>
    <row r="130" spans="1:20">
      <c r="A130" s="4">
        <v>126</v>
      </c>
      <c r="B130" s="53" t="s">
        <v>67</v>
      </c>
      <c r="C130" s="72" t="s">
        <v>484</v>
      </c>
      <c r="D130" s="53" t="s">
        <v>107</v>
      </c>
      <c r="E130" s="58">
        <v>18306091216</v>
      </c>
      <c r="F130" s="55" t="s">
        <v>108</v>
      </c>
      <c r="G130" s="53">
        <v>48</v>
      </c>
      <c r="H130" s="53">
        <v>39</v>
      </c>
      <c r="I130" s="53">
        <v>102</v>
      </c>
      <c r="J130" s="53">
        <v>9613127423</v>
      </c>
      <c r="K130" s="78" t="s">
        <v>484</v>
      </c>
      <c r="L130" s="90" t="s">
        <v>485</v>
      </c>
      <c r="M130" s="60">
        <v>9401450796</v>
      </c>
      <c r="N130" s="56" t="s">
        <v>615</v>
      </c>
      <c r="O130" s="61">
        <v>9854639752</v>
      </c>
      <c r="P130" s="85">
        <v>43171</v>
      </c>
      <c r="Q130" s="51" t="s">
        <v>418</v>
      </c>
      <c r="R130" s="53"/>
      <c r="S130" s="51" t="s">
        <v>90</v>
      </c>
      <c r="T130" s="100"/>
    </row>
    <row r="131" spans="1:20">
      <c r="A131" s="4">
        <v>127</v>
      </c>
      <c r="B131" s="53" t="s">
        <v>67</v>
      </c>
      <c r="C131" s="72" t="s">
        <v>491</v>
      </c>
      <c r="D131" s="53" t="s">
        <v>107</v>
      </c>
      <c r="E131" s="58">
        <v>18306091211</v>
      </c>
      <c r="F131" s="55" t="s">
        <v>108</v>
      </c>
      <c r="G131" s="53">
        <v>86</v>
      </c>
      <c r="H131" s="53">
        <v>90</v>
      </c>
      <c r="I131" s="53">
        <v>202</v>
      </c>
      <c r="J131" s="53">
        <v>7399652254</v>
      </c>
      <c r="K131" s="78" t="s">
        <v>278</v>
      </c>
      <c r="L131" s="65" t="s">
        <v>279</v>
      </c>
      <c r="M131" s="91">
        <v>9707934298</v>
      </c>
      <c r="N131" s="56" t="s">
        <v>492</v>
      </c>
      <c r="O131" s="61">
        <v>9854330511</v>
      </c>
      <c r="P131" s="85">
        <v>43416</v>
      </c>
      <c r="Q131" s="51" t="s">
        <v>419</v>
      </c>
      <c r="R131" s="53"/>
      <c r="S131" s="51" t="s">
        <v>90</v>
      </c>
      <c r="T131" s="100"/>
    </row>
    <row r="132" spans="1:20">
      <c r="A132" s="4">
        <v>128</v>
      </c>
      <c r="B132" s="53" t="s">
        <v>67</v>
      </c>
      <c r="C132" s="72" t="s">
        <v>552</v>
      </c>
      <c r="D132" s="53" t="s">
        <v>107</v>
      </c>
      <c r="E132" s="58">
        <v>18306091105</v>
      </c>
      <c r="F132" s="55" t="s">
        <v>108</v>
      </c>
      <c r="G132" s="53">
        <v>17</v>
      </c>
      <c r="H132" s="53">
        <v>13</v>
      </c>
      <c r="I132" s="53">
        <v>45</v>
      </c>
      <c r="J132" s="128">
        <v>9864116271</v>
      </c>
      <c r="K132" s="65" t="s">
        <v>445</v>
      </c>
      <c r="L132" s="65" t="s">
        <v>446</v>
      </c>
      <c r="M132" s="60">
        <v>9401450792</v>
      </c>
      <c r="N132" s="56" t="s">
        <v>541</v>
      </c>
      <c r="O132" s="61">
        <v>7399430982</v>
      </c>
      <c r="P132" s="85">
        <v>43416</v>
      </c>
      <c r="Q132" s="51" t="s">
        <v>419</v>
      </c>
      <c r="R132" s="53"/>
      <c r="S132" s="53"/>
      <c r="T132" s="100"/>
    </row>
    <row r="133" spans="1:20">
      <c r="A133" s="4">
        <v>129</v>
      </c>
      <c r="B133" s="17"/>
      <c r="C133" s="18"/>
      <c r="D133" s="18"/>
      <c r="E133" s="19"/>
      <c r="F133" s="18"/>
      <c r="G133" s="19"/>
      <c r="H133" s="19"/>
      <c r="I133" s="17">
        <f t="shared" ref="I133:I134" si="0">+G133+H133</f>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21" t="s">
        <v>11</v>
      </c>
      <c r="B165" s="41"/>
      <c r="C165" s="21">
        <f>COUNTIFS(C5:C164,"*")</f>
        <v>128</v>
      </c>
      <c r="D165" s="21"/>
      <c r="E165" s="13"/>
      <c r="F165" s="21"/>
      <c r="G165" s="21">
        <f>SUM(G5:G164)</f>
        <v>4501</v>
      </c>
      <c r="H165" s="21">
        <f>SUM(H5:H164)</f>
        <v>4626</v>
      </c>
      <c r="I165" s="21">
        <f>SUM(I5:I164)</f>
        <v>9245</v>
      </c>
      <c r="J165" s="21"/>
      <c r="K165" s="21"/>
      <c r="L165" s="21"/>
      <c r="M165" s="21"/>
      <c r="N165" s="21"/>
      <c r="O165" s="21"/>
      <c r="P165" s="14"/>
      <c r="Q165" s="21"/>
      <c r="R165" s="21"/>
      <c r="S165" s="21"/>
      <c r="T165" s="12"/>
    </row>
    <row r="166" spans="1:20">
      <c r="A166" s="46" t="s">
        <v>66</v>
      </c>
      <c r="B166" s="10">
        <f>COUNTIF(B$5:B$164,"Team 1")</f>
        <v>70</v>
      </c>
      <c r="C166" s="46" t="s">
        <v>29</v>
      </c>
      <c r="D166" s="10">
        <f>COUNTIF(D5:D164,"Anganwadi")</f>
        <v>0</v>
      </c>
    </row>
    <row r="167" spans="1:20">
      <c r="A167" s="46" t="s">
        <v>67</v>
      </c>
      <c r="B167" s="10">
        <f>COUNTIF(B$6:B$164,"Team 2")</f>
        <v>58</v>
      </c>
      <c r="C167" s="46" t="s">
        <v>27</v>
      </c>
      <c r="D167" s="10">
        <f>COUNTIF(D5:D164,"School")</f>
        <v>10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2" t="s">
        <v>1243</v>
      </c>
      <c r="B1" s="192"/>
      <c r="C1" s="192"/>
      <c r="D1" s="193"/>
      <c r="E1" s="193"/>
      <c r="F1" s="193"/>
      <c r="G1" s="193"/>
      <c r="H1" s="193"/>
      <c r="I1" s="193"/>
      <c r="J1" s="193"/>
      <c r="K1" s="193"/>
      <c r="L1" s="193"/>
      <c r="M1" s="193"/>
      <c r="N1" s="193"/>
      <c r="O1" s="193"/>
      <c r="P1" s="193"/>
      <c r="Q1" s="193"/>
      <c r="R1" s="193"/>
      <c r="S1" s="193"/>
    </row>
    <row r="2" spans="1:20">
      <c r="A2" s="186" t="s">
        <v>63</v>
      </c>
      <c r="B2" s="187"/>
      <c r="C2" s="187"/>
      <c r="D2" s="25" t="s">
        <v>840</v>
      </c>
      <c r="E2" s="22"/>
      <c r="F2" s="22"/>
      <c r="G2" s="22"/>
      <c r="H2" s="22"/>
      <c r="I2" s="22"/>
      <c r="J2" s="22"/>
      <c r="K2" s="22"/>
      <c r="L2" s="22"/>
      <c r="M2" s="22"/>
      <c r="N2" s="22"/>
      <c r="O2" s="22"/>
      <c r="P2" s="22"/>
      <c r="Q2" s="22"/>
      <c r="R2" s="22"/>
      <c r="S2" s="22"/>
    </row>
    <row r="3" spans="1:20" ht="24" customHeight="1">
      <c r="A3" s="188" t="s">
        <v>14</v>
      </c>
      <c r="B3" s="184" t="s">
        <v>65</v>
      </c>
      <c r="C3" s="189" t="s">
        <v>7</v>
      </c>
      <c r="D3" s="189" t="s">
        <v>59</v>
      </c>
      <c r="E3" s="189" t="s">
        <v>16</v>
      </c>
      <c r="F3" s="190" t="s">
        <v>17</v>
      </c>
      <c r="G3" s="189" t="s">
        <v>8</v>
      </c>
      <c r="H3" s="189"/>
      <c r="I3" s="189"/>
      <c r="J3" s="189" t="s">
        <v>35</v>
      </c>
      <c r="K3" s="184" t="s">
        <v>37</v>
      </c>
      <c r="L3" s="184" t="s">
        <v>54</v>
      </c>
      <c r="M3" s="184" t="s">
        <v>55</v>
      </c>
      <c r="N3" s="184" t="s">
        <v>38</v>
      </c>
      <c r="O3" s="184" t="s">
        <v>39</v>
      </c>
      <c r="P3" s="188" t="s">
        <v>58</v>
      </c>
      <c r="Q3" s="189" t="s">
        <v>56</v>
      </c>
      <c r="R3" s="189" t="s">
        <v>36</v>
      </c>
      <c r="S3" s="189" t="s">
        <v>57</v>
      </c>
      <c r="T3" s="189" t="s">
        <v>13</v>
      </c>
    </row>
    <row r="4" spans="1:20" ht="25.5" customHeight="1" thickBot="1">
      <c r="A4" s="188"/>
      <c r="B4" s="191"/>
      <c r="C4" s="189"/>
      <c r="D4" s="189"/>
      <c r="E4" s="189"/>
      <c r="F4" s="190"/>
      <c r="G4" s="23" t="s">
        <v>9</v>
      </c>
      <c r="H4" s="23" t="s">
        <v>10</v>
      </c>
      <c r="I4" s="23" t="s">
        <v>11</v>
      </c>
      <c r="J4" s="189"/>
      <c r="K4" s="185"/>
      <c r="L4" s="185"/>
      <c r="M4" s="185"/>
      <c r="N4" s="185"/>
      <c r="O4" s="185"/>
      <c r="P4" s="188"/>
      <c r="Q4" s="188"/>
      <c r="R4" s="189"/>
      <c r="S4" s="189"/>
      <c r="T4" s="189"/>
    </row>
    <row r="5" spans="1:20" ht="17.25" thickBot="1">
      <c r="A5" s="4">
        <v>1</v>
      </c>
      <c r="B5" s="51" t="s">
        <v>66</v>
      </c>
      <c r="C5" s="52" t="s">
        <v>841</v>
      </c>
      <c r="D5" s="53" t="s">
        <v>27</v>
      </c>
      <c r="E5" s="54" t="s">
        <v>842</v>
      </c>
      <c r="F5" s="55" t="s">
        <v>84</v>
      </c>
      <c r="G5" s="56">
        <v>20</v>
      </c>
      <c r="H5" s="56">
        <v>17</v>
      </c>
      <c r="I5" s="56">
        <v>37</v>
      </c>
      <c r="J5" s="110">
        <v>9854111638</v>
      </c>
      <c r="K5" s="78" t="s">
        <v>129</v>
      </c>
      <c r="L5" s="78" t="s">
        <v>151</v>
      </c>
      <c r="M5" s="68">
        <v>9957409931</v>
      </c>
      <c r="N5" s="65" t="s">
        <v>152</v>
      </c>
      <c r="O5" s="61">
        <v>9859076696</v>
      </c>
      <c r="P5" s="107" t="s">
        <v>843</v>
      </c>
      <c r="Q5" s="51" t="s">
        <v>420</v>
      </c>
      <c r="R5" s="51">
        <v>90</v>
      </c>
      <c r="S5" s="57" t="s">
        <v>90</v>
      </c>
      <c r="T5" s="110"/>
    </row>
    <row r="6" spans="1:20" ht="17.25" thickBot="1">
      <c r="A6" s="4">
        <v>2</v>
      </c>
      <c r="B6" s="51" t="s">
        <v>66</v>
      </c>
      <c r="C6" s="52" t="s">
        <v>844</v>
      </c>
      <c r="D6" s="53" t="s">
        <v>27</v>
      </c>
      <c r="E6" s="54" t="s">
        <v>845</v>
      </c>
      <c r="F6" s="55" t="s">
        <v>72</v>
      </c>
      <c r="G6" s="56">
        <v>92</v>
      </c>
      <c r="H6" s="56">
        <v>94</v>
      </c>
      <c r="I6" s="56">
        <v>186</v>
      </c>
      <c r="J6" s="110">
        <v>8761868625</v>
      </c>
      <c r="K6" s="65" t="s">
        <v>129</v>
      </c>
      <c r="L6" s="51" t="s">
        <v>149</v>
      </c>
      <c r="M6" s="69">
        <v>9864863404</v>
      </c>
      <c r="N6" s="65" t="s">
        <v>150</v>
      </c>
      <c r="O6" s="61">
        <v>8473984554</v>
      </c>
      <c r="P6" s="107" t="s">
        <v>846</v>
      </c>
      <c r="Q6" s="51" t="s">
        <v>422</v>
      </c>
      <c r="R6" s="51">
        <v>80</v>
      </c>
      <c r="S6" s="57" t="s">
        <v>74</v>
      </c>
      <c r="T6" s="110"/>
    </row>
    <row r="7" spans="1:20" ht="32.25" thickBot="1">
      <c r="A7" s="4">
        <v>3</v>
      </c>
      <c r="B7" s="51" t="s">
        <v>66</v>
      </c>
      <c r="C7" s="52" t="s">
        <v>847</v>
      </c>
      <c r="D7" s="53" t="s">
        <v>27</v>
      </c>
      <c r="E7" s="54" t="s">
        <v>848</v>
      </c>
      <c r="F7" s="55" t="s">
        <v>72</v>
      </c>
      <c r="G7" s="56">
        <v>28</v>
      </c>
      <c r="H7" s="56">
        <v>20</v>
      </c>
      <c r="I7" s="56">
        <v>48</v>
      </c>
      <c r="J7" s="110">
        <v>9864252353</v>
      </c>
      <c r="K7" s="64" t="s">
        <v>201</v>
      </c>
      <c r="L7" s="64" t="s">
        <v>849</v>
      </c>
      <c r="M7" s="57">
        <v>8876216255</v>
      </c>
      <c r="N7" s="51"/>
      <c r="O7" s="51"/>
      <c r="P7" s="85" t="s">
        <v>850</v>
      </c>
      <c r="Q7" s="51" t="s">
        <v>418</v>
      </c>
      <c r="R7" s="51">
        <v>44</v>
      </c>
      <c r="S7" s="57" t="s">
        <v>90</v>
      </c>
      <c r="T7" s="110"/>
    </row>
    <row r="8" spans="1:20" ht="17.25" thickBot="1">
      <c r="A8" s="4">
        <v>4</v>
      </c>
      <c r="B8" s="51" t="s">
        <v>66</v>
      </c>
      <c r="C8" s="52" t="s">
        <v>851</v>
      </c>
      <c r="D8" s="53" t="s">
        <v>27</v>
      </c>
      <c r="E8" s="54" t="s">
        <v>852</v>
      </c>
      <c r="F8" s="55" t="s">
        <v>72</v>
      </c>
      <c r="G8" s="56">
        <v>80</v>
      </c>
      <c r="H8" s="56">
        <v>70</v>
      </c>
      <c r="I8" s="56">
        <v>150</v>
      </c>
      <c r="J8" s="109">
        <v>9577309923</v>
      </c>
      <c r="K8" s="57" t="s">
        <v>77</v>
      </c>
      <c r="L8" s="78" t="s">
        <v>134</v>
      </c>
      <c r="M8" s="57">
        <v>9954287593</v>
      </c>
      <c r="N8" s="51"/>
      <c r="O8" s="51"/>
      <c r="P8" s="85" t="s">
        <v>853</v>
      </c>
      <c r="Q8" s="51" t="s">
        <v>420</v>
      </c>
      <c r="R8" s="51"/>
      <c r="S8" s="57" t="s">
        <v>74</v>
      </c>
      <c r="T8" s="109"/>
    </row>
    <row r="9" spans="1:20" ht="17.25" thickBot="1">
      <c r="A9" s="4">
        <v>5</v>
      </c>
      <c r="B9" s="51" t="s">
        <v>66</v>
      </c>
      <c r="C9" s="52" t="s">
        <v>854</v>
      </c>
      <c r="D9" s="53" t="s">
        <v>27</v>
      </c>
      <c r="E9" s="54" t="s">
        <v>855</v>
      </c>
      <c r="F9" s="55" t="s">
        <v>72</v>
      </c>
      <c r="G9" s="56">
        <v>29</v>
      </c>
      <c r="H9" s="56">
        <v>25</v>
      </c>
      <c r="I9" s="56">
        <v>54</v>
      </c>
      <c r="J9" s="110">
        <v>9859171949</v>
      </c>
      <c r="K9" s="57" t="s">
        <v>77</v>
      </c>
      <c r="L9" s="78" t="s">
        <v>134</v>
      </c>
      <c r="M9" s="57">
        <v>9435508401</v>
      </c>
      <c r="N9" s="51"/>
      <c r="O9" s="51"/>
      <c r="P9" s="85" t="s">
        <v>856</v>
      </c>
      <c r="Q9" s="51" t="s">
        <v>417</v>
      </c>
      <c r="R9" s="51">
        <v>60</v>
      </c>
      <c r="S9" s="57" t="s">
        <v>90</v>
      </c>
      <c r="T9" s="110"/>
    </row>
    <row r="10" spans="1:20" ht="48" thickBot="1">
      <c r="A10" s="4">
        <v>6</v>
      </c>
      <c r="B10" s="51" t="s">
        <v>66</v>
      </c>
      <c r="C10" s="52" t="s">
        <v>857</v>
      </c>
      <c r="D10" s="53" t="s">
        <v>27</v>
      </c>
      <c r="E10" s="54" t="s">
        <v>858</v>
      </c>
      <c r="F10" s="55" t="s">
        <v>72</v>
      </c>
      <c r="G10" s="56">
        <v>5</v>
      </c>
      <c r="H10" s="56">
        <v>18</v>
      </c>
      <c r="I10" s="56">
        <v>23</v>
      </c>
      <c r="J10" s="110">
        <v>7578001034</v>
      </c>
      <c r="K10" s="65" t="s">
        <v>859</v>
      </c>
      <c r="L10" s="65" t="s">
        <v>207</v>
      </c>
      <c r="M10" s="68">
        <v>9859057170</v>
      </c>
      <c r="N10" s="65" t="s">
        <v>208</v>
      </c>
      <c r="O10" s="61">
        <v>9854352480</v>
      </c>
      <c r="P10" s="85" t="s">
        <v>860</v>
      </c>
      <c r="Q10" s="51" t="s">
        <v>417</v>
      </c>
      <c r="R10" s="51">
        <v>50</v>
      </c>
      <c r="S10" s="57" t="s">
        <v>74</v>
      </c>
      <c r="T10" s="110"/>
    </row>
    <row r="11" spans="1:20">
      <c r="A11" s="4">
        <v>7</v>
      </c>
      <c r="B11" s="51" t="s">
        <v>66</v>
      </c>
      <c r="C11" s="52" t="s">
        <v>861</v>
      </c>
      <c r="D11" s="53" t="s">
        <v>27</v>
      </c>
      <c r="E11" s="54" t="s">
        <v>862</v>
      </c>
      <c r="F11" s="55" t="s">
        <v>72</v>
      </c>
      <c r="G11" s="56">
        <v>94</v>
      </c>
      <c r="H11" s="56">
        <v>83</v>
      </c>
      <c r="I11" s="56">
        <v>177</v>
      </c>
      <c r="J11" s="109">
        <v>8486817985</v>
      </c>
      <c r="K11" s="57" t="s">
        <v>77</v>
      </c>
      <c r="L11" s="78" t="s">
        <v>134</v>
      </c>
      <c r="M11" s="57">
        <v>9435382201</v>
      </c>
      <c r="N11" s="51"/>
      <c r="O11" s="51"/>
      <c r="P11" s="85" t="s">
        <v>863</v>
      </c>
      <c r="Q11" s="51" t="s">
        <v>422</v>
      </c>
      <c r="R11" s="51">
        <v>50</v>
      </c>
      <c r="S11" s="57" t="s">
        <v>90</v>
      </c>
      <c r="T11" s="109"/>
    </row>
    <row r="12" spans="1:20">
      <c r="A12" s="4">
        <v>8</v>
      </c>
      <c r="B12" s="53" t="s">
        <v>66</v>
      </c>
      <c r="C12" s="72" t="s">
        <v>864</v>
      </c>
      <c r="D12" s="53" t="s">
        <v>107</v>
      </c>
      <c r="E12" s="58">
        <v>18306090222</v>
      </c>
      <c r="F12" s="55" t="s">
        <v>108</v>
      </c>
      <c r="G12" s="53">
        <v>48</v>
      </c>
      <c r="H12" s="53">
        <v>37</v>
      </c>
      <c r="I12" s="53">
        <v>66</v>
      </c>
      <c r="J12" s="58">
        <v>9854580931</v>
      </c>
      <c r="K12" s="65" t="s">
        <v>99</v>
      </c>
      <c r="L12" s="51"/>
      <c r="M12" s="51"/>
      <c r="N12" s="65" t="s">
        <v>393</v>
      </c>
      <c r="O12" s="61">
        <v>9613419232</v>
      </c>
      <c r="P12" s="107">
        <v>43497</v>
      </c>
      <c r="Q12" s="51" t="s">
        <v>422</v>
      </c>
      <c r="R12" s="51">
        <v>70</v>
      </c>
      <c r="S12" s="57" t="s">
        <v>74</v>
      </c>
      <c r="T12" s="105"/>
    </row>
    <row r="13" spans="1:20">
      <c r="A13" s="4">
        <v>9</v>
      </c>
      <c r="B13" s="53" t="s">
        <v>66</v>
      </c>
      <c r="C13" s="72" t="s">
        <v>335</v>
      </c>
      <c r="D13" s="53" t="s">
        <v>107</v>
      </c>
      <c r="E13" s="58">
        <v>18306090308</v>
      </c>
      <c r="F13" s="55" t="s">
        <v>108</v>
      </c>
      <c r="G13" s="53">
        <v>34</v>
      </c>
      <c r="H13" s="53">
        <v>39</v>
      </c>
      <c r="I13" s="53">
        <v>98</v>
      </c>
      <c r="J13" s="53">
        <v>8723805021</v>
      </c>
      <c r="K13" s="57" t="s">
        <v>77</v>
      </c>
      <c r="L13" s="51"/>
      <c r="M13" s="51"/>
      <c r="N13" s="65" t="s">
        <v>162</v>
      </c>
      <c r="O13" s="61">
        <v>9678259045</v>
      </c>
      <c r="P13" s="85">
        <v>43191</v>
      </c>
      <c r="Q13" s="51" t="s">
        <v>419</v>
      </c>
      <c r="R13" s="51">
        <v>75</v>
      </c>
      <c r="S13" s="57" t="s">
        <v>90</v>
      </c>
      <c r="T13" s="105"/>
    </row>
    <row r="14" spans="1:20">
      <c r="A14" s="4">
        <v>10</v>
      </c>
      <c r="B14" s="53" t="s">
        <v>66</v>
      </c>
      <c r="C14" s="72" t="s">
        <v>336</v>
      </c>
      <c r="D14" s="53" t="s">
        <v>107</v>
      </c>
      <c r="E14" s="58">
        <v>18306090303</v>
      </c>
      <c r="F14" s="55" t="s">
        <v>108</v>
      </c>
      <c r="G14" s="53">
        <v>15</v>
      </c>
      <c r="H14" s="53">
        <v>21</v>
      </c>
      <c r="I14" s="53">
        <v>61</v>
      </c>
      <c r="J14" s="53">
        <v>7896491445</v>
      </c>
      <c r="K14" s="57" t="s">
        <v>163</v>
      </c>
      <c r="L14" s="51"/>
      <c r="M14" s="51"/>
      <c r="N14" s="65" t="s">
        <v>334</v>
      </c>
      <c r="O14" s="61">
        <v>8876212745</v>
      </c>
      <c r="P14" s="85" t="s">
        <v>856</v>
      </c>
      <c r="Q14" s="51" t="s">
        <v>417</v>
      </c>
      <c r="R14" s="51">
        <v>75</v>
      </c>
      <c r="S14" s="57" t="s">
        <v>74</v>
      </c>
      <c r="T14" s="105"/>
    </row>
    <row r="15" spans="1:20">
      <c r="A15" s="4">
        <v>11</v>
      </c>
      <c r="B15" s="53" t="s">
        <v>66</v>
      </c>
      <c r="C15" s="72" t="s">
        <v>865</v>
      </c>
      <c r="D15" s="53" t="s">
        <v>107</v>
      </c>
      <c r="E15" s="58">
        <v>18306090302</v>
      </c>
      <c r="F15" s="55" t="s">
        <v>108</v>
      </c>
      <c r="G15" s="53">
        <v>30</v>
      </c>
      <c r="H15" s="53">
        <v>16</v>
      </c>
      <c r="I15" s="53">
        <v>67</v>
      </c>
      <c r="J15" s="53">
        <v>8486509796</v>
      </c>
      <c r="K15" s="57" t="s">
        <v>163</v>
      </c>
      <c r="L15" s="51"/>
      <c r="M15" s="51"/>
      <c r="N15" s="65" t="s">
        <v>334</v>
      </c>
      <c r="O15" s="61">
        <v>8876212745</v>
      </c>
      <c r="P15" s="85" t="s">
        <v>856</v>
      </c>
      <c r="Q15" s="51" t="s">
        <v>417</v>
      </c>
      <c r="R15" s="51">
        <v>75</v>
      </c>
      <c r="S15" s="57" t="s">
        <v>90</v>
      </c>
      <c r="T15" s="105"/>
    </row>
    <row r="16" spans="1:20">
      <c r="A16" s="4">
        <v>12</v>
      </c>
      <c r="B16" s="53" t="s">
        <v>66</v>
      </c>
      <c r="C16" s="72" t="s">
        <v>337</v>
      </c>
      <c r="D16" s="53" t="s">
        <v>107</v>
      </c>
      <c r="E16" s="58">
        <v>18306090120</v>
      </c>
      <c r="F16" s="55" t="s">
        <v>108</v>
      </c>
      <c r="G16" s="53">
        <v>22</v>
      </c>
      <c r="H16" s="53">
        <v>35</v>
      </c>
      <c r="I16" s="53">
        <v>55</v>
      </c>
      <c r="J16" s="53">
        <v>7399887129</v>
      </c>
      <c r="K16" s="57" t="s">
        <v>163</v>
      </c>
      <c r="L16" s="51"/>
      <c r="M16" s="51"/>
      <c r="N16" s="65" t="s">
        <v>334</v>
      </c>
      <c r="O16" s="61">
        <v>8876212745</v>
      </c>
      <c r="P16" s="85">
        <v>43466</v>
      </c>
      <c r="Q16" s="51" t="s">
        <v>419</v>
      </c>
      <c r="R16" s="51">
        <v>75</v>
      </c>
      <c r="S16" s="57" t="s">
        <v>74</v>
      </c>
      <c r="T16" s="105"/>
    </row>
    <row r="17" spans="1:20">
      <c r="A17" s="4">
        <v>13</v>
      </c>
      <c r="B17" s="53" t="s">
        <v>66</v>
      </c>
      <c r="C17" s="72" t="s">
        <v>866</v>
      </c>
      <c r="D17" s="53" t="s">
        <v>107</v>
      </c>
      <c r="E17" s="58">
        <v>18306090121</v>
      </c>
      <c r="F17" s="55" t="s">
        <v>108</v>
      </c>
      <c r="G17" s="53">
        <v>30</v>
      </c>
      <c r="H17" s="53">
        <v>37</v>
      </c>
      <c r="I17" s="53">
        <v>80</v>
      </c>
      <c r="J17" s="53">
        <v>9859091457</v>
      </c>
      <c r="K17" s="57" t="s">
        <v>163</v>
      </c>
      <c r="L17" s="51"/>
      <c r="M17" s="51"/>
      <c r="N17" s="65" t="s">
        <v>164</v>
      </c>
      <c r="O17" s="61">
        <v>9859641902</v>
      </c>
      <c r="P17" s="85">
        <v>43466</v>
      </c>
      <c r="Q17" s="51" t="s">
        <v>419</v>
      </c>
      <c r="R17" s="51">
        <v>65</v>
      </c>
      <c r="S17" s="57" t="s">
        <v>90</v>
      </c>
      <c r="T17" s="105"/>
    </row>
    <row r="18" spans="1:20">
      <c r="A18" s="4">
        <v>14</v>
      </c>
      <c r="B18" s="53" t="s">
        <v>66</v>
      </c>
      <c r="C18" s="72" t="s">
        <v>338</v>
      </c>
      <c r="D18" s="53" t="s">
        <v>107</v>
      </c>
      <c r="E18" s="58">
        <v>18306090122</v>
      </c>
      <c r="F18" s="55" t="s">
        <v>108</v>
      </c>
      <c r="G18" s="53">
        <v>31</v>
      </c>
      <c r="H18" s="53">
        <v>27</v>
      </c>
      <c r="I18" s="53">
        <v>91</v>
      </c>
      <c r="J18" s="53">
        <v>9435006881</v>
      </c>
      <c r="K18" s="51" t="s">
        <v>163</v>
      </c>
      <c r="L18" s="51"/>
      <c r="M18" s="51"/>
      <c r="N18" s="65" t="s">
        <v>164</v>
      </c>
      <c r="O18" s="61">
        <v>9859641902</v>
      </c>
      <c r="P18" s="85">
        <v>43466</v>
      </c>
      <c r="Q18" s="51" t="s">
        <v>419</v>
      </c>
      <c r="R18" s="51">
        <v>65</v>
      </c>
      <c r="S18" s="57" t="s">
        <v>74</v>
      </c>
      <c r="T18" s="105"/>
    </row>
    <row r="19" spans="1:20">
      <c r="A19" s="4">
        <v>15</v>
      </c>
      <c r="B19" s="53" t="s">
        <v>66</v>
      </c>
      <c r="C19" s="72" t="s">
        <v>170</v>
      </c>
      <c r="D19" s="53" t="s">
        <v>107</v>
      </c>
      <c r="E19" s="58">
        <v>18306090111</v>
      </c>
      <c r="F19" s="55" t="s">
        <v>108</v>
      </c>
      <c r="G19" s="53">
        <v>62</v>
      </c>
      <c r="H19" s="53">
        <v>40</v>
      </c>
      <c r="I19" s="108">
        <v>102</v>
      </c>
      <c r="J19" s="53">
        <v>9706168509</v>
      </c>
      <c r="K19" s="65" t="s">
        <v>132</v>
      </c>
      <c r="L19" s="65" t="s">
        <v>169</v>
      </c>
      <c r="M19" s="69">
        <v>9854643265</v>
      </c>
      <c r="N19" s="65" t="s">
        <v>171</v>
      </c>
      <c r="O19" s="61">
        <v>9859635212</v>
      </c>
      <c r="P19" s="85">
        <v>43586</v>
      </c>
      <c r="Q19" s="51" t="s">
        <v>422</v>
      </c>
      <c r="R19" s="51">
        <v>80</v>
      </c>
      <c r="S19" s="57" t="s">
        <v>90</v>
      </c>
      <c r="T19" s="105"/>
    </row>
    <row r="20" spans="1:20">
      <c r="A20" s="4">
        <v>16</v>
      </c>
      <c r="B20" s="53" t="s">
        <v>66</v>
      </c>
      <c r="C20" s="72" t="s">
        <v>867</v>
      </c>
      <c r="D20" s="53" t="s">
        <v>107</v>
      </c>
      <c r="E20" s="58">
        <v>18306090123</v>
      </c>
      <c r="F20" s="55" t="s">
        <v>108</v>
      </c>
      <c r="G20" s="53">
        <v>36</v>
      </c>
      <c r="H20" s="53">
        <v>45</v>
      </c>
      <c r="I20" s="108">
        <v>81</v>
      </c>
      <c r="J20" s="53">
        <v>9854449739</v>
      </c>
      <c r="K20" s="65" t="s">
        <v>128</v>
      </c>
      <c r="L20" s="65" t="s">
        <v>81</v>
      </c>
      <c r="M20" s="60">
        <v>9401450768</v>
      </c>
      <c r="N20" s="65" t="s">
        <v>175</v>
      </c>
      <c r="O20" s="61">
        <v>9957111421</v>
      </c>
      <c r="P20" s="85">
        <v>43586</v>
      </c>
      <c r="Q20" s="51" t="s">
        <v>422</v>
      </c>
      <c r="R20" s="51">
        <v>70</v>
      </c>
      <c r="S20" s="57" t="s">
        <v>74</v>
      </c>
      <c r="T20" s="105"/>
    </row>
    <row r="21" spans="1:20">
      <c r="A21" s="4">
        <v>17</v>
      </c>
      <c r="B21" s="53" t="s">
        <v>66</v>
      </c>
      <c r="C21" s="72" t="s">
        <v>176</v>
      </c>
      <c r="D21" s="53" t="s">
        <v>107</v>
      </c>
      <c r="E21" s="58">
        <v>18306090204</v>
      </c>
      <c r="F21" s="55" t="s">
        <v>108</v>
      </c>
      <c r="G21" s="53">
        <v>34</v>
      </c>
      <c r="H21" s="53">
        <v>36</v>
      </c>
      <c r="I21" s="108">
        <v>70</v>
      </c>
      <c r="J21" s="53">
        <v>9577133237</v>
      </c>
      <c r="K21" s="65" t="s">
        <v>99</v>
      </c>
      <c r="L21" s="65" t="s">
        <v>100</v>
      </c>
      <c r="M21" s="69">
        <v>9854961837</v>
      </c>
      <c r="N21" s="65" t="s">
        <v>101</v>
      </c>
      <c r="O21" s="61">
        <v>8011876763</v>
      </c>
      <c r="P21" s="85">
        <v>43497</v>
      </c>
      <c r="Q21" s="51" t="s">
        <v>421</v>
      </c>
      <c r="R21" s="51">
        <v>70</v>
      </c>
      <c r="S21" s="57" t="s">
        <v>90</v>
      </c>
      <c r="T21" s="105"/>
    </row>
    <row r="22" spans="1:20">
      <c r="A22" s="4">
        <v>18</v>
      </c>
      <c r="B22" s="53" t="s">
        <v>66</v>
      </c>
      <c r="C22" s="72" t="s">
        <v>177</v>
      </c>
      <c r="D22" s="53" t="s">
        <v>107</v>
      </c>
      <c r="E22" s="58">
        <v>18306090203</v>
      </c>
      <c r="F22" s="55" t="s">
        <v>108</v>
      </c>
      <c r="G22" s="53">
        <v>37</v>
      </c>
      <c r="H22" s="53">
        <v>35</v>
      </c>
      <c r="I22" s="108">
        <v>72</v>
      </c>
      <c r="J22" s="53">
        <v>9706413016</v>
      </c>
      <c r="K22" s="65" t="s">
        <v>99</v>
      </c>
      <c r="L22" s="65" t="s">
        <v>100</v>
      </c>
      <c r="M22" s="69">
        <v>9854961837</v>
      </c>
      <c r="N22" s="65" t="s">
        <v>101</v>
      </c>
      <c r="O22" s="61">
        <v>8011876763</v>
      </c>
      <c r="P22" s="85">
        <v>43497</v>
      </c>
      <c r="Q22" s="51" t="s">
        <v>421</v>
      </c>
      <c r="R22" s="51">
        <v>70</v>
      </c>
      <c r="S22" s="57" t="s">
        <v>74</v>
      </c>
      <c r="T22" s="105"/>
    </row>
    <row r="23" spans="1:20" ht="47.25">
      <c r="A23" s="4">
        <v>19</v>
      </c>
      <c r="B23" s="53" t="s">
        <v>66</v>
      </c>
      <c r="C23" s="72" t="s">
        <v>342</v>
      </c>
      <c r="D23" s="53" t="s">
        <v>107</v>
      </c>
      <c r="E23" s="58">
        <v>18306090823</v>
      </c>
      <c r="F23" s="55" t="s">
        <v>108</v>
      </c>
      <c r="G23" s="53">
        <v>40</v>
      </c>
      <c r="H23" s="53">
        <v>28</v>
      </c>
      <c r="I23" s="108">
        <v>68</v>
      </c>
      <c r="J23" s="53">
        <v>9859026782</v>
      </c>
      <c r="K23" s="64" t="s">
        <v>143</v>
      </c>
      <c r="L23" s="64" t="s">
        <v>192</v>
      </c>
      <c r="M23" s="69">
        <v>9706160164</v>
      </c>
      <c r="N23" s="64" t="s">
        <v>147</v>
      </c>
      <c r="O23" s="61">
        <v>9085982239</v>
      </c>
      <c r="P23" s="85">
        <v>43525</v>
      </c>
      <c r="Q23" s="51" t="s">
        <v>417</v>
      </c>
      <c r="R23" s="51">
        <v>50</v>
      </c>
      <c r="S23" s="57" t="s">
        <v>90</v>
      </c>
      <c r="T23" s="105"/>
    </row>
    <row r="24" spans="1:20" ht="47.25">
      <c r="A24" s="4">
        <v>20</v>
      </c>
      <c r="B24" s="53" t="s">
        <v>66</v>
      </c>
      <c r="C24" s="72" t="s">
        <v>191</v>
      </c>
      <c r="D24" s="53" t="s">
        <v>107</v>
      </c>
      <c r="E24" s="58">
        <v>18306090814</v>
      </c>
      <c r="F24" s="55" t="s">
        <v>108</v>
      </c>
      <c r="G24" s="53">
        <v>12</v>
      </c>
      <c r="H24" s="53">
        <v>10</v>
      </c>
      <c r="I24" s="108">
        <v>22</v>
      </c>
      <c r="J24" s="53">
        <v>7896097708</v>
      </c>
      <c r="K24" s="64" t="s">
        <v>143</v>
      </c>
      <c r="L24" s="64" t="s">
        <v>192</v>
      </c>
      <c r="M24" s="69">
        <v>9706160164</v>
      </c>
      <c r="N24" s="64" t="s">
        <v>147</v>
      </c>
      <c r="O24" s="61">
        <v>9085982239</v>
      </c>
      <c r="P24" s="85">
        <v>43525</v>
      </c>
      <c r="Q24" s="51" t="s">
        <v>417</v>
      </c>
      <c r="R24" s="51">
        <v>50</v>
      </c>
      <c r="S24" s="57" t="s">
        <v>74</v>
      </c>
      <c r="T24" s="105"/>
    </row>
    <row r="25" spans="1:20" ht="31.5">
      <c r="A25" s="4">
        <v>21</v>
      </c>
      <c r="B25" s="53" t="s">
        <v>66</v>
      </c>
      <c r="C25" s="72" t="s">
        <v>194</v>
      </c>
      <c r="D25" s="53" t="s">
        <v>107</v>
      </c>
      <c r="E25" s="58">
        <v>18306090723</v>
      </c>
      <c r="F25" s="55" t="s">
        <v>108</v>
      </c>
      <c r="G25" s="53">
        <v>32</v>
      </c>
      <c r="H25" s="53">
        <v>14</v>
      </c>
      <c r="I25" s="108">
        <v>46</v>
      </c>
      <c r="J25" s="53">
        <v>9954068447</v>
      </c>
      <c r="K25" s="64" t="s">
        <v>143</v>
      </c>
      <c r="L25" s="64" t="s">
        <v>192</v>
      </c>
      <c r="M25" s="69">
        <v>9706160164</v>
      </c>
      <c r="N25" s="64" t="s">
        <v>195</v>
      </c>
      <c r="O25" s="61">
        <v>9085982239</v>
      </c>
      <c r="P25" s="85">
        <v>43525</v>
      </c>
      <c r="Q25" s="51" t="s">
        <v>417</v>
      </c>
      <c r="R25" s="51">
        <v>100</v>
      </c>
      <c r="S25" s="57" t="s">
        <v>90</v>
      </c>
      <c r="T25" s="105"/>
    </row>
    <row r="26" spans="1:20" ht="31.5">
      <c r="A26" s="4">
        <v>22</v>
      </c>
      <c r="B26" s="53" t="s">
        <v>66</v>
      </c>
      <c r="C26" s="72" t="s">
        <v>343</v>
      </c>
      <c r="D26" s="53" t="s">
        <v>107</v>
      </c>
      <c r="E26" s="58">
        <v>18306090722</v>
      </c>
      <c r="F26" s="55" t="s">
        <v>108</v>
      </c>
      <c r="G26" s="53">
        <v>27</v>
      </c>
      <c r="H26" s="53">
        <v>20</v>
      </c>
      <c r="I26" s="108">
        <v>47</v>
      </c>
      <c r="J26" s="53">
        <v>9854265153</v>
      </c>
      <c r="K26" s="64" t="s">
        <v>143</v>
      </c>
      <c r="L26" s="64" t="s">
        <v>192</v>
      </c>
      <c r="M26" s="69">
        <v>9706160164</v>
      </c>
      <c r="N26" s="64" t="s">
        <v>195</v>
      </c>
      <c r="O26" s="61">
        <v>9085982239</v>
      </c>
      <c r="P26" s="85">
        <v>43525</v>
      </c>
      <c r="Q26" s="51" t="s">
        <v>417</v>
      </c>
      <c r="R26" s="51">
        <v>100</v>
      </c>
      <c r="S26" s="57" t="s">
        <v>74</v>
      </c>
      <c r="T26" s="105"/>
    </row>
    <row r="27" spans="1:20">
      <c r="A27" s="4">
        <v>23</v>
      </c>
      <c r="B27" s="53" t="s">
        <v>66</v>
      </c>
      <c r="C27" s="72" t="s">
        <v>345</v>
      </c>
      <c r="D27" s="53" t="s">
        <v>107</v>
      </c>
      <c r="E27" s="58">
        <v>18306090320</v>
      </c>
      <c r="F27" s="55" t="s">
        <v>108</v>
      </c>
      <c r="G27" s="53">
        <v>40</v>
      </c>
      <c r="H27" s="53">
        <v>60</v>
      </c>
      <c r="I27" s="108">
        <v>100</v>
      </c>
      <c r="J27" s="53">
        <v>9678348771</v>
      </c>
      <c r="K27" s="65" t="s">
        <v>132</v>
      </c>
      <c r="L27" s="65" t="s">
        <v>78</v>
      </c>
      <c r="M27" s="60">
        <v>9401450769</v>
      </c>
      <c r="N27" s="65" t="s">
        <v>198</v>
      </c>
      <c r="O27" s="61">
        <v>9854240518</v>
      </c>
      <c r="P27" s="85">
        <v>43556</v>
      </c>
      <c r="Q27" s="51" t="s">
        <v>420</v>
      </c>
      <c r="R27" s="51">
        <v>70</v>
      </c>
      <c r="S27" s="57" t="s">
        <v>90</v>
      </c>
      <c r="T27" s="105"/>
    </row>
    <row r="28" spans="1:20">
      <c r="A28" s="4">
        <v>24</v>
      </c>
      <c r="B28" s="53" t="s">
        <v>66</v>
      </c>
      <c r="C28" s="72" t="s">
        <v>868</v>
      </c>
      <c r="D28" s="53" t="s">
        <v>107</v>
      </c>
      <c r="E28" s="58">
        <v>18306090306</v>
      </c>
      <c r="F28" s="55" t="s">
        <v>108</v>
      </c>
      <c r="G28" s="53">
        <v>53</v>
      </c>
      <c r="H28" s="53">
        <v>49</v>
      </c>
      <c r="I28" s="53">
        <v>97</v>
      </c>
      <c r="J28" s="53">
        <v>8486409743</v>
      </c>
      <c r="K28" s="78" t="s">
        <v>196</v>
      </c>
      <c r="L28" s="78" t="s">
        <v>134</v>
      </c>
      <c r="M28" s="68">
        <v>9859694848</v>
      </c>
      <c r="N28" s="65" t="s">
        <v>135</v>
      </c>
      <c r="O28" s="61">
        <v>9954790121</v>
      </c>
      <c r="P28" s="85">
        <v>43556</v>
      </c>
      <c r="Q28" s="51" t="s">
        <v>420</v>
      </c>
      <c r="R28" s="51">
        <v>70</v>
      </c>
      <c r="S28" s="57" t="s">
        <v>74</v>
      </c>
      <c r="T28" s="105"/>
    </row>
    <row r="29" spans="1:20">
      <c r="A29" s="4">
        <v>25</v>
      </c>
      <c r="B29" s="53" t="s">
        <v>66</v>
      </c>
      <c r="C29" s="72" t="s">
        <v>197</v>
      </c>
      <c r="D29" s="53" t="s">
        <v>107</v>
      </c>
      <c r="E29" s="58">
        <v>18306090217</v>
      </c>
      <c r="F29" s="55" t="s">
        <v>108</v>
      </c>
      <c r="G29" s="53">
        <v>45</v>
      </c>
      <c r="H29" s="53">
        <v>47</v>
      </c>
      <c r="I29" s="53">
        <v>94</v>
      </c>
      <c r="J29" s="53">
        <v>9954818373</v>
      </c>
      <c r="K29" s="65" t="s">
        <v>132</v>
      </c>
      <c r="L29" s="65" t="s">
        <v>78</v>
      </c>
      <c r="M29" s="60">
        <v>9401450769</v>
      </c>
      <c r="N29" s="65" t="s">
        <v>198</v>
      </c>
      <c r="O29" s="61">
        <v>9854240518</v>
      </c>
      <c r="P29" s="85">
        <v>43647</v>
      </c>
      <c r="Q29" s="51" t="s">
        <v>418</v>
      </c>
      <c r="R29" s="51">
        <v>80</v>
      </c>
      <c r="S29" s="57" t="s">
        <v>90</v>
      </c>
      <c r="T29" s="105"/>
    </row>
    <row r="30" spans="1:20">
      <c r="A30" s="4">
        <v>26</v>
      </c>
      <c r="B30" s="53" t="s">
        <v>66</v>
      </c>
      <c r="C30" s="72" t="s">
        <v>199</v>
      </c>
      <c r="D30" s="53" t="s">
        <v>107</v>
      </c>
      <c r="E30" s="58">
        <v>18306090219</v>
      </c>
      <c r="F30" s="55" t="s">
        <v>108</v>
      </c>
      <c r="G30" s="53">
        <v>29</v>
      </c>
      <c r="H30" s="53">
        <v>43</v>
      </c>
      <c r="I30" s="53">
        <v>80</v>
      </c>
      <c r="J30" s="53">
        <v>9854183591</v>
      </c>
      <c r="K30" s="65" t="s">
        <v>132</v>
      </c>
      <c r="L30" s="65" t="s">
        <v>78</v>
      </c>
      <c r="M30" s="60">
        <v>9401450769</v>
      </c>
      <c r="N30" s="65" t="s">
        <v>198</v>
      </c>
      <c r="O30" s="61">
        <v>9854240518</v>
      </c>
      <c r="P30" s="85">
        <v>43647</v>
      </c>
      <c r="Q30" s="51" t="s">
        <v>418</v>
      </c>
      <c r="R30" s="51">
        <v>80</v>
      </c>
      <c r="S30" s="57" t="s">
        <v>74</v>
      </c>
      <c r="T30" s="105"/>
    </row>
    <row r="31" spans="1:20">
      <c r="A31" s="4">
        <v>27</v>
      </c>
      <c r="B31" s="53" t="s">
        <v>66</v>
      </c>
      <c r="C31" s="72" t="s">
        <v>346</v>
      </c>
      <c r="D31" s="53" t="s">
        <v>107</v>
      </c>
      <c r="E31" s="58">
        <v>18306090514</v>
      </c>
      <c r="F31" s="55" t="s">
        <v>108</v>
      </c>
      <c r="G31" s="53">
        <v>46</v>
      </c>
      <c r="H31" s="53">
        <v>68</v>
      </c>
      <c r="I31" s="53">
        <v>102</v>
      </c>
      <c r="J31" s="53">
        <v>9707717145</v>
      </c>
      <c r="K31" s="78" t="s">
        <v>129</v>
      </c>
      <c r="L31" s="78" t="s">
        <v>203</v>
      </c>
      <c r="M31" s="60">
        <v>9401450773</v>
      </c>
      <c r="N31" s="65" t="s">
        <v>105</v>
      </c>
      <c r="O31" s="61">
        <v>9859605165</v>
      </c>
      <c r="P31" s="85">
        <v>43678</v>
      </c>
      <c r="Q31" s="51" t="s">
        <v>419</v>
      </c>
      <c r="R31" s="51">
        <v>70</v>
      </c>
      <c r="S31" s="57" t="s">
        <v>90</v>
      </c>
      <c r="T31" s="105"/>
    </row>
    <row r="32" spans="1:20">
      <c r="A32" s="4">
        <v>28</v>
      </c>
      <c r="B32" s="53" t="s">
        <v>66</v>
      </c>
      <c r="C32" s="72" t="s">
        <v>347</v>
      </c>
      <c r="D32" s="53" t="s">
        <v>107</v>
      </c>
      <c r="E32" s="58">
        <v>18306090515</v>
      </c>
      <c r="F32" s="55" t="s">
        <v>108</v>
      </c>
      <c r="G32" s="53">
        <v>40</v>
      </c>
      <c r="H32" s="53">
        <v>36</v>
      </c>
      <c r="I32" s="53">
        <v>98</v>
      </c>
      <c r="J32" s="53">
        <v>7399249031</v>
      </c>
      <c r="K32" s="78" t="s">
        <v>129</v>
      </c>
      <c r="L32" s="78" t="s">
        <v>151</v>
      </c>
      <c r="M32" s="68">
        <v>9957409931</v>
      </c>
      <c r="N32" s="65" t="s">
        <v>152</v>
      </c>
      <c r="O32" s="51"/>
      <c r="P32" s="85">
        <v>43678</v>
      </c>
      <c r="Q32" s="51" t="s">
        <v>419</v>
      </c>
      <c r="R32" s="51">
        <v>70</v>
      </c>
      <c r="S32" s="57" t="s">
        <v>74</v>
      </c>
      <c r="T32" s="105"/>
    </row>
    <row r="33" spans="1:20">
      <c r="A33" s="4">
        <v>29</v>
      </c>
      <c r="B33" s="53" t="s">
        <v>66</v>
      </c>
      <c r="C33" s="72" t="s">
        <v>348</v>
      </c>
      <c r="D33" s="53" t="s">
        <v>107</v>
      </c>
      <c r="E33" s="58">
        <v>18306090518</v>
      </c>
      <c r="F33" s="55" t="s">
        <v>108</v>
      </c>
      <c r="G33" s="53">
        <v>47</v>
      </c>
      <c r="H33" s="53">
        <v>57</v>
      </c>
      <c r="I33" s="53">
        <v>107</v>
      </c>
      <c r="J33" s="53">
        <v>8486268623</v>
      </c>
      <c r="K33" s="78" t="s">
        <v>129</v>
      </c>
      <c r="L33" s="78" t="s">
        <v>151</v>
      </c>
      <c r="M33" s="68">
        <v>9957409931</v>
      </c>
      <c r="N33" s="65" t="s">
        <v>165</v>
      </c>
      <c r="O33" s="61">
        <v>9577306521</v>
      </c>
      <c r="P33" s="85">
        <v>43678</v>
      </c>
      <c r="Q33" s="51" t="s">
        <v>419</v>
      </c>
      <c r="R33" s="51">
        <v>70</v>
      </c>
      <c r="S33" s="57" t="s">
        <v>90</v>
      </c>
      <c r="T33" s="105"/>
    </row>
    <row r="34" spans="1:20" ht="47.25">
      <c r="A34" s="4">
        <v>30</v>
      </c>
      <c r="B34" s="53" t="s">
        <v>66</v>
      </c>
      <c r="C34" s="72" t="s">
        <v>350</v>
      </c>
      <c r="D34" s="53" t="s">
        <v>107</v>
      </c>
      <c r="E34" s="58">
        <v>18306090503</v>
      </c>
      <c r="F34" s="55" t="s">
        <v>108</v>
      </c>
      <c r="G34" s="53">
        <v>30</v>
      </c>
      <c r="H34" s="53">
        <v>16</v>
      </c>
      <c r="I34" s="53">
        <v>119</v>
      </c>
      <c r="J34" s="53">
        <v>9399936204</v>
      </c>
      <c r="K34" s="65" t="s">
        <v>153</v>
      </c>
      <c r="L34" s="65" t="s">
        <v>207</v>
      </c>
      <c r="M34" s="68">
        <v>9859057170</v>
      </c>
      <c r="N34" s="65" t="s">
        <v>208</v>
      </c>
      <c r="O34" s="61">
        <v>9854352480</v>
      </c>
      <c r="P34" s="85" t="s">
        <v>860</v>
      </c>
      <c r="Q34" s="51" t="s">
        <v>417</v>
      </c>
      <c r="R34" s="51">
        <v>60</v>
      </c>
      <c r="S34" s="57" t="s">
        <v>74</v>
      </c>
      <c r="T34" s="105"/>
    </row>
    <row r="35" spans="1:20">
      <c r="A35" s="4">
        <v>31</v>
      </c>
      <c r="B35" s="53" t="s">
        <v>66</v>
      </c>
      <c r="C35" s="72" t="s">
        <v>869</v>
      </c>
      <c r="D35" s="53" t="s">
        <v>107</v>
      </c>
      <c r="E35" s="58">
        <v>18306090509</v>
      </c>
      <c r="F35" s="55" t="s">
        <v>108</v>
      </c>
      <c r="G35" s="53">
        <v>41</v>
      </c>
      <c r="H35" s="53">
        <v>41</v>
      </c>
      <c r="I35" s="53">
        <v>82</v>
      </c>
      <c r="J35" s="53">
        <v>8403848799</v>
      </c>
      <c r="K35" s="64" t="s">
        <v>76</v>
      </c>
      <c r="L35" s="64" t="s">
        <v>697</v>
      </c>
      <c r="M35" s="60">
        <v>9401450783</v>
      </c>
      <c r="N35" s="64" t="s">
        <v>836</v>
      </c>
      <c r="O35" s="61">
        <v>8486727499</v>
      </c>
      <c r="P35" s="85">
        <v>43770</v>
      </c>
      <c r="Q35" s="51" t="s">
        <v>420</v>
      </c>
      <c r="R35" s="51">
        <v>50</v>
      </c>
      <c r="S35" s="57" t="s">
        <v>90</v>
      </c>
      <c r="T35" s="105"/>
    </row>
    <row r="36" spans="1:20">
      <c r="A36" s="4">
        <v>32</v>
      </c>
      <c r="B36" s="53" t="s">
        <v>66</v>
      </c>
      <c r="C36" s="72" t="s">
        <v>409</v>
      </c>
      <c r="D36" s="53" t="s">
        <v>107</v>
      </c>
      <c r="E36" s="58">
        <v>18306090615</v>
      </c>
      <c r="F36" s="55" t="s">
        <v>108</v>
      </c>
      <c r="G36" s="53">
        <v>24</v>
      </c>
      <c r="H36" s="53">
        <v>24</v>
      </c>
      <c r="I36" s="53">
        <v>76</v>
      </c>
      <c r="J36" s="53">
        <v>9954236896</v>
      </c>
      <c r="K36" s="64" t="s">
        <v>179</v>
      </c>
      <c r="L36" s="64" t="s">
        <v>217</v>
      </c>
      <c r="M36" s="60">
        <v>9401450782</v>
      </c>
      <c r="N36" s="64" t="s">
        <v>410</v>
      </c>
      <c r="O36" s="61">
        <v>9864326240</v>
      </c>
      <c r="P36" s="85">
        <v>43800</v>
      </c>
      <c r="Q36" s="51" t="s">
        <v>422</v>
      </c>
      <c r="R36" s="51">
        <v>50</v>
      </c>
      <c r="S36" s="57" t="s">
        <v>74</v>
      </c>
      <c r="T36" s="105"/>
    </row>
    <row r="37" spans="1:20">
      <c r="A37" s="4">
        <v>33</v>
      </c>
      <c r="B37" s="53" t="s">
        <v>66</v>
      </c>
      <c r="C37" s="72" t="s">
        <v>411</v>
      </c>
      <c r="D37" s="53" t="s">
        <v>107</v>
      </c>
      <c r="E37" s="58">
        <v>18306090616</v>
      </c>
      <c r="F37" s="55" t="s">
        <v>108</v>
      </c>
      <c r="G37" s="53">
        <v>32</v>
      </c>
      <c r="H37" s="53">
        <v>27</v>
      </c>
      <c r="I37" s="53">
        <v>60</v>
      </c>
      <c r="J37" s="58">
        <v>8486439051</v>
      </c>
      <c r="K37" s="64" t="s">
        <v>179</v>
      </c>
      <c r="L37" s="64" t="s">
        <v>217</v>
      </c>
      <c r="M37" s="60">
        <v>9401450782</v>
      </c>
      <c r="N37" s="64" t="s">
        <v>412</v>
      </c>
      <c r="O37" s="61">
        <v>9706734861</v>
      </c>
      <c r="P37" s="85">
        <v>43800</v>
      </c>
      <c r="Q37" s="51" t="s">
        <v>422</v>
      </c>
      <c r="R37" s="51">
        <v>50</v>
      </c>
      <c r="S37" s="57" t="s">
        <v>90</v>
      </c>
      <c r="T37" s="105"/>
    </row>
    <row r="38" spans="1:20">
      <c r="A38" s="4">
        <v>34</v>
      </c>
      <c r="B38" s="53" t="s">
        <v>66</v>
      </c>
      <c r="C38" s="72" t="s">
        <v>413</v>
      </c>
      <c r="D38" s="53" t="s">
        <v>107</v>
      </c>
      <c r="E38" s="58">
        <v>18306090617</v>
      </c>
      <c r="F38" s="55" t="s">
        <v>108</v>
      </c>
      <c r="G38" s="53">
        <v>31</v>
      </c>
      <c r="H38" s="53">
        <v>28</v>
      </c>
      <c r="I38" s="53">
        <v>54</v>
      </c>
      <c r="J38" s="53">
        <v>9859851406</v>
      </c>
      <c r="K38" s="64" t="s">
        <v>179</v>
      </c>
      <c r="L38" s="64" t="s">
        <v>217</v>
      </c>
      <c r="M38" s="60">
        <v>9401450782</v>
      </c>
      <c r="N38" s="64" t="s">
        <v>218</v>
      </c>
      <c r="O38" s="61">
        <v>8486431613</v>
      </c>
      <c r="P38" s="85">
        <v>43800</v>
      </c>
      <c r="Q38" s="51" t="s">
        <v>422</v>
      </c>
      <c r="R38" s="51">
        <v>50</v>
      </c>
      <c r="S38" s="57" t="s">
        <v>74</v>
      </c>
      <c r="T38" s="105"/>
    </row>
    <row r="39" spans="1:20">
      <c r="A39" s="4">
        <v>35</v>
      </c>
      <c r="B39" s="53" t="s">
        <v>66</v>
      </c>
      <c r="C39" s="72" t="s">
        <v>870</v>
      </c>
      <c r="D39" s="53" t="s">
        <v>107</v>
      </c>
      <c r="E39" s="58">
        <v>18306090713</v>
      </c>
      <c r="F39" s="55" t="s">
        <v>108</v>
      </c>
      <c r="G39" s="53">
        <v>22</v>
      </c>
      <c r="H39" s="53">
        <v>22</v>
      </c>
      <c r="I39" s="53">
        <v>35</v>
      </c>
      <c r="J39" s="53">
        <v>9707383782</v>
      </c>
      <c r="K39" s="64" t="s">
        <v>76</v>
      </c>
      <c r="L39" s="76" t="s">
        <v>136</v>
      </c>
      <c r="M39" s="68">
        <v>9854492428</v>
      </c>
      <c r="N39" s="64" t="s">
        <v>137</v>
      </c>
      <c r="O39" s="61">
        <v>9859106211</v>
      </c>
      <c r="P39" s="85">
        <v>43709</v>
      </c>
      <c r="Q39" s="51" t="s">
        <v>421</v>
      </c>
      <c r="R39" s="51">
        <v>40</v>
      </c>
      <c r="S39" s="57" t="s">
        <v>90</v>
      </c>
      <c r="T39" s="105"/>
    </row>
    <row r="40" spans="1:20">
      <c r="A40" s="4">
        <v>36</v>
      </c>
      <c r="B40" s="53" t="s">
        <v>66</v>
      </c>
      <c r="C40" s="72" t="s">
        <v>351</v>
      </c>
      <c r="D40" s="53" t="s">
        <v>107</v>
      </c>
      <c r="E40" s="58">
        <v>18306090710</v>
      </c>
      <c r="F40" s="55" t="s">
        <v>108</v>
      </c>
      <c r="G40" s="53">
        <v>19</v>
      </c>
      <c r="H40" s="53">
        <v>14</v>
      </c>
      <c r="I40" s="53">
        <v>48</v>
      </c>
      <c r="J40" s="53">
        <v>9854443121</v>
      </c>
      <c r="K40" s="64" t="s">
        <v>76</v>
      </c>
      <c r="L40" s="76" t="s">
        <v>136</v>
      </c>
      <c r="M40" s="68">
        <v>9854492428</v>
      </c>
      <c r="N40" s="64" t="s">
        <v>137</v>
      </c>
      <c r="O40" s="61">
        <v>9859106211</v>
      </c>
      <c r="P40" s="85">
        <v>43709</v>
      </c>
      <c r="Q40" s="51" t="s">
        <v>421</v>
      </c>
      <c r="R40" s="51">
        <v>40</v>
      </c>
      <c r="S40" s="57" t="s">
        <v>74</v>
      </c>
      <c r="T40" s="105"/>
    </row>
    <row r="41" spans="1:20">
      <c r="A41" s="4">
        <v>37</v>
      </c>
      <c r="B41" s="53" t="s">
        <v>66</v>
      </c>
      <c r="C41" s="72" t="s">
        <v>352</v>
      </c>
      <c r="D41" s="53" t="s">
        <v>107</v>
      </c>
      <c r="E41" s="58">
        <v>18306090711</v>
      </c>
      <c r="F41" s="55" t="s">
        <v>108</v>
      </c>
      <c r="G41" s="53">
        <v>19</v>
      </c>
      <c r="H41" s="53">
        <v>10</v>
      </c>
      <c r="I41" s="53">
        <v>42</v>
      </c>
      <c r="J41" s="53">
        <v>8402040422</v>
      </c>
      <c r="K41" s="64" t="s">
        <v>138</v>
      </c>
      <c r="L41" s="64" t="s">
        <v>139</v>
      </c>
      <c r="M41" s="60">
        <v>9401450779</v>
      </c>
      <c r="N41" s="64" t="s">
        <v>140</v>
      </c>
      <c r="O41" s="61">
        <v>9678668400</v>
      </c>
      <c r="P41" s="85">
        <v>43709</v>
      </c>
      <c r="Q41" s="51" t="s">
        <v>421</v>
      </c>
      <c r="R41" s="51">
        <v>45</v>
      </c>
      <c r="S41" s="57" t="s">
        <v>90</v>
      </c>
      <c r="T41" s="105"/>
    </row>
    <row r="42" spans="1:20">
      <c r="A42" s="4">
        <v>38</v>
      </c>
      <c r="B42" s="53" t="s">
        <v>66</v>
      </c>
      <c r="C42" s="72" t="s">
        <v>871</v>
      </c>
      <c r="D42" s="53" t="s">
        <v>107</v>
      </c>
      <c r="E42" s="58">
        <v>18306090712</v>
      </c>
      <c r="F42" s="55" t="s">
        <v>108</v>
      </c>
      <c r="G42" s="53">
        <v>8</v>
      </c>
      <c r="H42" s="53">
        <v>12</v>
      </c>
      <c r="I42" s="53">
        <v>39</v>
      </c>
      <c r="J42" s="53">
        <v>9706202272</v>
      </c>
      <c r="K42" s="64" t="s">
        <v>138</v>
      </c>
      <c r="L42" s="64" t="s">
        <v>139</v>
      </c>
      <c r="M42" s="60">
        <v>9401450779</v>
      </c>
      <c r="N42" s="64" t="s">
        <v>140</v>
      </c>
      <c r="O42" s="61">
        <v>9678668400</v>
      </c>
      <c r="P42" s="85">
        <v>43709</v>
      </c>
      <c r="Q42" s="51" t="s">
        <v>421</v>
      </c>
      <c r="R42" s="51">
        <v>45</v>
      </c>
      <c r="S42" s="57" t="s">
        <v>74</v>
      </c>
      <c r="T42" s="105"/>
    </row>
    <row r="43" spans="1:20">
      <c r="A43" s="4">
        <v>39</v>
      </c>
      <c r="B43" s="53" t="s">
        <v>66</v>
      </c>
      <c r="C43" s="72" t="s">
        <v>872</v>
      </c>
      <c r="D43" s="53" t="s">
        <v>107</v>
      </c>
      <c r="E43" s="58">
        <v>18306090718</v>
      </c>
      <c r="F43" s="55" t="s">
        <v>108</v>
      </c>
      <c r="G43" s="53">
        <v>34</v>
      </c>
      <c r="H43" s="53">
        <v>29</v>
      </c>
      <c r="I43" s="53">
        <v>66</v>
      </c>
      <c r="J43" s="53">
        <v>9854719039</v>
      </c>
      <c r="K43" s="64" t="s">
        <v>138</v>
      </c>
      <c r="L43" s="64" t="s">
        <v>139</v>
      </c>
      <c r="M43" s="60">
        <v>9401450779</v>
      </c>
      <c r="N43" s="64" t="s">
        <v>873</v>
      </c>
      <c r="O43" s="61">
        <v>9706726809</v>
      </c>
      <c r="P43" s="85" t="s">
        <v>850</v>
      </c>
      <c r="Q43" s="51" t="s">
        <v>418</v>
      </c>
      <c r="R43" s="51">
        <v>70</v>
      </c>
      <c r="S43" s="57" t="s">
        <v>90</v>
      </c>
      <c r="T43" s="105"/>
    </row>
    <row r="44" spans="1:20">
      <c r="A44" s="4">
        <v>40</v>
      </c>
      <c r="B44" s="53" t="s">
        <v>66</v>
      </c>
      <c r="C44" s="72" t="s">
        <v>874</v>
      </c>
      <c r="D44" s="53" t="s">
        <v>107</v>
      </c>
      <c r="E44" s="58">
        <v>18306090720</v>
      </c>
      <c r="F44" s="55" t="s">
        <v>108</v>
      </c>
      <c r="G44" s="53">
        <v>18</v>
      </c>
      <c r="H44" s="53">
        <v>15</v>
      </c>
      <c r="I44" s="53">
        <v>35</v>
      </c>
      <c r="J44" s="53">
        <v>9706981729</v>
      </c>
      <c r="K44" s="64" t="s">
        <v>138</v>
      </c>
      <c r="L44" s="64" t="s">
        <v>139</v>
      </c>
      <c r="M44" s="60">
        <v>9401450779</v>
      </c>
      <c r="N44" s="64" t="s">
        <v>141</v>
      </c>
      <c r="O44" s="61">
        <v>9085363719</v>
      </c>
      <c r="P44" s="85">
        <v>43739</v>
      </c>
      <c r="Q44" s="51" t="s">
        <v>417</v>
      </c>
      <c r="R44" s="51">
        <v>50</v>
      </c>
      <c r="S44" s="57" t="s">
        <v>74</v>
      </c>
      <c r="T44" s="105"/>
    </row>
    <row r="45" spans="1:20">
      <c r="A45" s="4">
        <v>41</v>
      </c>
      <c r="B45" s="53" t="s">
        <v>66</v>
      </c>
      <c r="C45" s="72" t="s">
        <v>875</v>
      </c>
      <c r="D45" s="53" t="s">
        <v>107</v>
      </c>
      <c r="E45" s="58">
        <v>18306090717</v>
      </c>
      <c r="F45" s="55" t="s">
        <v>108</v>
      </c>
      <c r="G45" s="53">
        <v>18</v>
      </c>
      <c r="H45" s="53">
        <v>19</v>
      </c>
      <c r="I45" s="53">
        <v>45</v>
      </c>
      <c r="J45" s="53">
        <v>9613187016</v>
      </c>
      <c r="K45" s="64" t="s">
        <v>138</v>
      </c>
      <c r="L45" s="64" t="s">
        <v>139</v>
      </c>
      <c r="M45" s="60">
        <v>9401450779</v>
      </c>
      <c r="N45" s="64" t="s">
        <v>140</v>
      </c>
      <c r="O45" s="61">
        <v>9678668400</v>
      </c>
      <c r="P45" s="85">
        <v>43739</v>
      </c>
      <c r="Q45" s="51" t="s">
        <v>417</v>
      </c>
      <c r="R45" s="51">
        <v>40</v>
      </c>
      <c r="S45" s="57" t="s">
        <v>90</v>
      </c>
      <c r="T45" s="105"/>
    </row>
    <row r="46" spans="1:20">
      <c r="A46" s="4">
        <v>42</v>
      </c>
      <c r="B46" s="53" t="s">
        <v>66</v>
      </c>
      <c r="C46" s="72" t="s">
        <v>142</v>
      </c>
      <c r="D46" s="53" t="s">
        <v>107</v>
      </c>
      <c r="E46" s="58">
        <v>18306090708</v>
      </c>
      <c r="F46" s="55" t="s">
        <v>108</v>
      </c>
      <c r="G46" s="53">
        <v>18</v>
      </c>
      <c r="H46" s="53">
        <v>20</v>
      </c>
      <c r="I46" s="53">
        <v>15</v>
      </c>
      <c r="J46" s="53">
        <v>8876389708</v>
      </c>
      <c r="K46" s="64" t="s">
        <v>143</v>
      </c>
      <c r="L46" s="64" t="s">
        <v>144</v>
      </c>
      <c r="M46" s="60">
        <v>9401450775</v>
      </c>
      <c r="N46" s="64" t="s">
        <v>145</v>
      </c>
      <c r="O46" s="61">
        <v>9957284801</v>
      </c>
      <c r="P46" s="85">
        <v>43739</v>
      </c>
      <c r="Q46" s="51" t="s">
        <v>417</v>
      </c>
      <c r="R46" s="51">
        <v>40</v>
      </c>
      <c r="S46" s="57" t="s">
        <v>74</v>
      </c>
      <c r="T46" s="105"/>
    </row>
    <row r="47" spans="1:20" ht="47.25">
      <c r="A47" s="4">
        <v>43</v>
      </c>
      <c r="B47" s="53" t="s">
        <v>66</v>
      </c>
      <c r="C47" s="72" t="s">
        <v>876</v>
      </c>
      <c r="D47" s="53" t="s">
        <v>107</v>
      </c>
      <c r="E47" s="58">
        <v>18306090706</v>
      </c>
      <c r="F47" s="55" t="s">
        <v>108</v>
      </c>
      <c r="G47" s="53">
        <v>39</v>
      </c>
      <c r="H47" s="53">
        <v>40</v>
      </c>
      <c r="I47" s="53">
        <v>74</v>
      </c>
      <c r="J47" s="53">
        <v>8876109805</v>
      </c>
      <c r="K47" s="64" t="s">
        <v>143</v>
      </c>
      <c r="L47" s="64" t="s">
        <v>146</v>
      </c>
      <c r="M47" s="60">
        <v>9401450775</v>
      </c>
      <c r="N47" s="64" t="s">
        <v>147</v>
      </c>
      <c r="O47" s="61">
        <v>9954964049</v>
      </c>
      <c r="P47" s="85">
        <v>43739</v>
      </c>
      <c r="Q47" s="51" t="s">
        <v>417</v>
      </c>
      <c r="R47" s="51">
        <v>40</v>
      </c>
      <c r="S47" s="57" t="s">
        <v>90</v>
      </c>
      <c r="T47" s="105"/>
    </row>
    <row r="48" spans="1:20">
      <c r="A48" s="4">
        <v>44</v>
      </c>
      <c r="B48" s="53" t="s">
        <v>66</v>
      </c>
      <c r="C48" s="72" t="s">
        <v>877</v>
      </c>
      <c r="D48" s="53" t="s">
        <v>107</v>
      </c>
      <c r="E48" s="58">
        <v>18306090409</v>
      </c>
      <c r="F48" s="55" t="s">
        <v>108</v>
      </c>
      <c r="G48" s="53">
        <v>67</v>
      </c>
      <c r="H48" s="53">
        <v>57</v>
      </c>
      <c r="I48" s="53">
        <v>109</v>
      </c>
      <c r="J48" s="53">
        <v>8811843140</v>
      </c>
      <c r="K48" s="65" t="s">
        <v>129</v>
      </c>
      <c r="L48" s="65" t="s">
        <v>149</v>
      </c>
      <c r="M48" s="69">
        <v>9864863404</v>
      </c>
      <c r="N48" s="65" t="s">
        <v>150</v>
      </c>
      <c r="O48" s="61">
        <v>8473984554</v>
      </c>
      <c r="P48" s="85" t="s">
        <v>843</v>
      </c>
      <c r="Q48" s="51" t="s">
        <v>422</v>
      </c>
      <c r="R48" s="51">
        <v>60</v>
      </c>
      <c r="S48" s="57" t="s">
        <v>74</v>
      </c>
      <c r="T48" s="105"/>
    </row>
    <row r="49" spans="1:20">
      <c r="A49" s="4">
        <v>45</v>
      </c>
      <c r="B49" s="53" t="s">
        <v>66</v>
      </c>
      <c r="C49" s="72" t="s">
        <v>878</v>
      </c>
      <c r="D49" s="53" t="s">
        <v>107</v>
      </c>
      <c r="E49" s="58">
        <v>18306090603</v>
      </c>
      <c r="F49" s="55" t="s">
        <v>108</v>
      </c>
      <c r="G49" s="53">
        <v>34</v>
      </c>
      <c r="H49" s="53">
        <v>36</v>
      </c>
      <c r="I49" s="53">
        <v>49</v>
      </c>
      <c r="J49" s="53">
        <v>7896792119</v>
      </c>
      <c r="K49" s="78" t="s">
        <v>179</v>
      </c>
      <c r="L49" s="64" t="s">
        <v>180</v>
      </c>
      <c r="M49" s="69">
        <v>9707661669</v>
      </c>
      <c r="N49" s="64" t="s">
        <v>181</v>
      </c>
      <c r="O49" s="61">
        <v>9706440297</v>
      </c>
      <c r="P49" s="85">
        <v>43770</v>
      </c>
      <c r="Q49" s="51" t="s">
        <v>420</v>
      </c>
      <c r="R49" s="51">
        <v>60</v>
      </c>
      <c r="S49" s="57" t="s">
        <v>90</v>
      </c>
      <c r="T49" s="105"/>
    </row>
    <row r="50" spans="1:20">
      <c r="A50" s="4">
        <v>46</v>
      </c>
      <c r="B50" s="53" t="s">
        <v>66</v>
      </c>
      <c r="C50" s="72" t="s">
        <v>397</v>
      </c>
      <c r="D50" s="53" t="s">
        <v>107</v>
      </c>
      <c r="E50" s="58">
        <v>18306090604</v>
      </c>
      <c r="F50" s="55" t="s">
        <v>108</v>
      </c>
      <c r="G50" s="53">
        <v>46</v>
      </c>
      <c r="H50" s="53">
        <v>39</v>
      </c>
      <c r="I50" s="53">
        <v>87</v>
      </c>
      <c r="J50" s="53">
        <v>9859467157</v>
      </c>
      <c r="K50" s="78" t="s">
        <v>179</v>
      </c>
      <c r="L50" s="64" t="s">
        <v>180</v>
      </c>
      <c r="M50" s="69">
        <v>9707661669</v>
      </c>
      <c r="N50" s="64" t="s">
        <v>214</v>
      </c>
      <c r="O50" s="61">
        <v>9706344041</v>
      </c>
      <c r="P50" s="85">
        <v>43770</v>
      </c>
      <c r="Q50" s="51" t="s">
        <v>420</v>
      </c>
      <c r="R50" s="51">
        <v>60</v>
      </c>
      <c r="S50" s="57" t="s">
        <v>74</v>
      </c>
      <c r="T50" s="105"/>
    </row>
    <row r="51" spans="1:20">
      <c r="A51" s="4">
        <v>47</v>
      </c>
      <c r="B51" s="53" t="s">
        <v>66</v>
      </c>
      <c r="C51" s="72" t="s">
        <v>356</v>
      </c>
      <c r="D51" s="53" t="s">
        <v>107</v>
      </c>
      <c r="E51" s="97">
        <v>18306150123</v>
      </c>
      <c r="F51" s="55" t="s">
        <v>108</v>
      </c>
      <c r="G51" s="53">
        <v>33</v>
      </c>
      <c r="H51" s="53">
        <v>27</v>
      </c>
      <c r="I51" s="53">
        <v>60</v>
      </c>
      <c r="J51" s="111">
        <v>9678937434</v>
      </c>
      <c r="K51" s="57" t="s">
        <v>75</v>
      </c>
      <c r="L51" s="72"/>
      <c r="M51" s="53"/>
      <c r="N51" s="53"/>
      <c r="O51" s="53"/>
      <c r="P51" s="85" t="s">
        <v>879</v>
      </c>
      <c r="Q51" s="53" t="s">
        <v>421</v>
      </c>
      <c r="R51" s="53"/>
      <c r="S51" s="57" t="s">
        <v>90</v>
      </c>
      <c r="T51" s="130"/>
    </row>
    <row r="52" spans="1:20">
      <c r="A52" s="4">
        <v>48</v>
      </c>
      <c r="B52" s="53" t="s">
        <v>66</v>
      </c>
      <c r="C52" s="72" t="s">
        <v>357</v>
      </c>
      <c r="D52" s="53" t="s">
        <v>107</v>
      </c>
      <c r="E52" s="97">
        <v>18306150112</v>
      </c>
      <c r="F52" s="55" t="s">
        <v>108</v>
      </c>
      <c r="G52" s="53">
        <v>14</v>
      </c>
      <c r="H52" s="53">
        <v>22</v>
      </c>
      <c r="I52" s="53">
        <v>36</v>
      </c>
      <c r="J52" s="111">
        <v>9954952946</v>
      </c>
      <c r="K52" s="57" t="s">
        <v>75</v>
      </c>
      <c r="L52" s="72"/>
      <c r="M52" s="53"/>
      <c r="N52" s="53"/>
      <c r="O52" s="53"/>
      <c r="P52" s="85" t="s">
        <v>879</v>
      </c>
      <c r="Q52" s="53" t="s">
        <v>421</v>
      </c>
      <c r="R52" s="53"/>
      <c r="S52" s="57" t="s">
        <v>74</v>
      </c>
      <c r="T52" s="130"/>
    </row>
    <row r="53" spans="1:20">
      <c r="A53" s="4">
        <v>49</v>
      </c>
      <c r="B53" s="53" t="s">
        <v>66</v>
      </c>
      <c r="C53" s="72" t="s">
        <v>358</v>
      </c>
      <c r="D53" s="53" t="s">
        <v>107</v>
      </c>
      <c r="E53" s="97">
        <v>18306150113</v>
      </c>
      <c r="F53" s="55" t="s">
        <v>108</v>
      </c>
      <c r="G53" s="53">
        <v>34</v>
      </c>
      <c r="H53" s="53">
        <v>23</v>
      </c>
      <c r="I53" s="53">
        <v>57</v>
      </c>
      <c r="J53" s="111">
        <v>9706865888</v>
      </c>
      <c r="K53" s="57" t="s">
        <v>75</v>
      </c>
      <c r="L53" s="72"/>
      <c r="M53" s="53"/>
      <c r="N53" s="53"/>
      <c r="O53" s="53"/>
      <c r="P53" s="85" t="s">
        <v>879</v>
      </c>
      <c r="Q53" s="53" t="s">
        <v>421</v>
      </c>
      <c r="R53" s="53"/>
      <c r="S53" s="57" t="s">
        <v>90</v>
      </c>
      <c r="T53" s="130"/>
    </row>
    <row r="54" spans="1:20">
      <c r="A54" s="4">
        <v>50</v>
      </c>
      <c r="B54" s="53" t="s">
        <v>66</v>
      </c>
      <c r="C54" s="72" t="s">
        <v>359</v>
      </c>
      <c r="D54" s="53" t="s">
        <v>107</v>
      </c>
      <c r="E54" s="97">
        <v>18306150101</v>
      </c>
      <c r="F54" s="55" t="s">
        <v>108</v>
      </c>
      <c r="G54" s="53">
        <v>26</v>
      </c>
      <c r="H54" s="53">
        <v>23</v>
      </c>
      <c r="I54" s="53">
        <v>49</v>
      </c>
      <c r="J54" s="111">
        <v>8749965280</v>
      </c>
      <c r="K54" s="57" t="s">
        <v>75</v>
      </c>
      <c r="L54" s="72"/>
      <c r="M54" s="53"/>
      <c r="N54" s="53"/>
      <c r="O54" s="53"/>
      <c r="P54" s="85" t="s">
        <v>880</v>
      </c>
      <c r="Q54" s="53" t="s">
        <v>418</v>
      </c>
      <c r="R54" s="53"/>
      <c r="S54" s="57" t="s">
        <v>74</v>
      </c>
      <c r="T54" s="130"/>
    </row>
    <row r="55" spans="1:20">
      <c r="A55" s="4">
        <v>51</v>
      </c>
      <c r="B55" s="53" t="s">
        <v>66</v>
      </c>
      <c r="C55" s="72" t="s">
        <v>360</v>
      </c>
      <c r="D55" s="53" t="s">
        <v>107</v>
      </c>
      <c r="E55" s="97">
        <v>18306150323</v>
      </c>
      <c r="F55" s="55" t="s">
        <v>108</v>
      </c>
      <c r="G55" s="53">
        <v>30</v>
      </c>
      <c r="H55" s="53">
        <v>22</v>
      </c>
      <c r="I55" s="53">
        <v>52</v>
      </c>
      <c r="J55" s="111">
        <v>9954927008</v>
      </c>
      <c r="K55" s="57" t="s">
        <v>75</v>
      </c>
      <c r="L55" s="72"/>
      <c r="M55" s="53"/>
      <c r="N55" s="53"/>
      <c r="O55" s="53"/>
      <c r="P55" s="85" t="s">
        <v>880</v>
      </c>
      <c r="Q55" s="53" t="s">
        <v>418</v>
      </c>
      <c r="R55" s="53"/>
      <c r="S55" s="57" t="s">
        <v>90</v>
      </c>
      <c r="T55" s="130"/>
    </row>
    <row r="56" spans="1:20">
      <c r="A56" s="4">
        <v>52</v>
      </c>
      <c r="B56" s="53" t="s">
        <v>66</v>
      </c>
      <c r="C56" s="72" t="s">
        <v>361</v>
      </c>
      <c r="D56" s="53" t="s">
        <v>107</v>
      </c>
      <c r="E56" s="97">
        <v>18306150324</v>
      </c>
      <c r="F56" s="55" t="s">
        <v>108</v>
      </c>
      <c r="G56" s="53">
        <v>27</v>
      </c>
      <c r="H56" s="53">
        <v>24</v>
      </c>
      <c r="I56" s="53">
        <v>51</v>
      </c>
      <c r="J56" s="111">
        <v>7002468508</v>
      </c>
      <c r="K56" s="57" t="s">
        <v>75</v>
      </c>
      <c r="L56" s="72"/>
      <c r="M56" s="53"/>
      <c r="N56" s="53"/>
      <c r="O56" s="53"/>
      <c r="P56" s="85" t="s">
        <v>881</v>
      </c>
      <c r="Q56" s="53" t="s">
        <v>419</v>
      </c>
      <c r="R56" s="53"/>
      <c r="S56" s="57" t="s">
        <v>74</v>
      </c>
      <c r="T56" s="131"/>
    </row>
    <row r="57" spans="1:20">
      <c r="A57" s="4">
        <v>53</v>
      </c>
      <c r="B57" s="53" t="s">
        <v>66</v>
      </c>
      <c r="C57" s="72" t="s">
        <v>362</v>
      </c>
      <c r="D57" s="53" t="s">
        <v>107</v>
      </c>
      <c r="E57" s="97">
        <v>18306150325</v>
      </c>
      <c r="F57" s="55" t="s">
        <v>108</v>
      </c>
      <c r="G57" s="53">
        <v>14</v>
      </c>
      <c r="H57" s="53">
        <v>26</v>
      </c>
      <c r="I57" s="53">
        <v>40</v>
      </c>
      <c r="J57" s="111">
        <v>9854372181</v>
      </c>
      <c r="K57" s="57" t="s">
        <v>75</v>
      </c>
      <c r="L57" s="72"/>
      <c r="M57" s="53"/>
      <c r="N57" s="53"/>
      <c r="O57" s="53"/>
      <c r="P57" s="85" t="s">
        <v>881</v>
      </c>
      <c r="Q57" s="53" t="s">
        <v>419</v>
      </c>
      <c r="R57" s="53">
        <v>40</v>
      </c>
      <c r="S57" s="57" t="s">
        <v>90</v>
      </c>
      <c r="T57" s="130"/>
    </row>
    <row r="58" spans="1:20">
      <c r="A58" s="4">
        <v>54</v>
      </c>
      <c r="B58" s="53" t="s">
        <v>66</v>
      </c>
      <c r="C58" s="72" t="s">
        <v>363</v>
      </c>
      <c r="D58" s="53" t="s">
        <v>107</v>
      </c>
      <c r="E58" s="97">
        <v>18306150214</v>
      </c>
      <c r="F58" s="55" t="s">
        <v>108</v>
      </c>
      <c r="G58" s="53">
        <v>13</v>
      </c>
      <c r="H58" s="53">
        <v>12</v>
      </c>
      <c r="I58" s="53">
        <v>25</v>
      </c>
      <c r="J58" s="111">
        <v>9127447228</v>
      </c>
      <c r="K58" s="57" t="s">
        <v>75</v>
      </c>
      <c r="L58" s="72"/>
      <c r="M58" s="53"/>
      <c r="N58" s="53"/>
      <c r="O58" s="53"/>
      <c r="P58" s="85" t="s">
        <v>881</v>
      </c>
      <c r="Q58" s="53" t="s">
        <v>419</v>
      </c>
      <c r="R58" s="53"/>
      <c r="S58" s="57" t="s">
        <v>74</v>
      </c>
      <c r="T58" s="130"/>
    </row>
    <row r="59" spans="1:20">
      <c r="A59" s="4">
        <v>55</v>
      </c>
      <c r="B59" s="53" t="s">
        <v>66</v>
      </c>
      <c r="C59" s="72" t="s">
        <v>329</v>
      </c>
      <c r="D59" s="53" t="s">
        <v>107</v>
      </c>
      <c r="E59" s="97">
        <v>18306150211</v>
      </c>
      <c r="F59" s="55" t="s">
        <v>108</v>
      </c>
      <c r="G59" s="53">
        <v>26</v>
      </c>
      <c r="H59" s="53">
        <v>18</v>
      </c>
      <c r="I59" s="53">
        <v>44</v>
      </c>
      <c r="J59" s="111">
        <v>8403968891</v>
      </c>
      <c r="K59" s="57" t="s">
        <v>75</v>
      </c>
      <c r="L59" s="72"/>
      <c r="M59" s="53"/>
      <c r="N59" s="53"/>
      <c r="O59" s="53"/>
      <c r="P59" s="85" t="s">
        <v>880</v>
      </c>
      <c r="Q59" s="53" t="s">
        <v>418</v>
      </c>
      <c r="R59" s="53"/>
      <c r="S59" s="57" t="s">
        <v>90</v>
      </c>
      <c r="T59" s="130"/>
    </row>
    <row r="60" spans="1:20">
      <c r="A60" s="4">
        <v>56</v>
      </c>
      <c r="B60" s="53" t="s">
        <v>66</v>
      </c>
      <c r="C60" s="72" t="s">
        <v>211</v>
      </c>
      <c r="D60" s="53" t="s">
        <v>107</v>
      </c>
      <c r="E60" s="97">
        <v>18306150204</v>
      </c>
      <c r="F60" s="55" t="s">
        <v>108</v>
      </c>
      <c r="G60" s="53">
        <v>28</v>
      </c>
      <c r="H60" s="53">
        <v>38</v>
      </c>
      <c r="I60" s="53">
        <v>66</v>
      </c>
      <c r="J60" s="111">
        <v>9854943932</v>
      </c>
      <c r="K60" s="57" t="s">
        <v>75</v>
      </c>
      <c r="L60" s="72"/>
      <c r="M60" s="53"/>
      <c r="N60" s="53"/>
      <c r="O60" s="53"/>
      <c r="P60" s="85" t="s">
        <v>882</v>
      </c>
      <c r="Q60" s="53" t="s">
        <v>421</v>
      </c>
      <c r="R60" s="53"/>
      <c r="S60" s="57" t="s">
        <v>74</v>
      </c>
      <c r="T60" s="130"/>
    </row>
    <row r="61" spans="1:20">
      <c r="A61" s="4">
        <v>57</v>
      </c>
      <c r="B61" s="53" t="s">
        <v>66</v>
      </c>
      <c r="C61" s="72" t="s">
        <v>364</v>
      </c>
      <c r="D61" s="53" t="s">
        <v>107</v>
      </c>
      <c r="E61" s="97">
        <v>18306150201</v>
      </c>
      <c r="F61" s="55" t="s">
        <v>108</v>
      </c>
      <c r="G61" s="53">
        <v>27</v>
      </c>
      <c r="H61" s="53">
        <v>38</v>
      </c>
      <c r="I61" s="53">
        <v>65</v>
      </c>
      <c r="J61" s="111">
        <v>9954971365</v>
      </c>
      <c r="K61" s="57" t="s">
        <v>75</v>
      </c>
      <c r="L61" s="72"/>
      <c r="M61" s="53"/>
      <c r="N61" s="53"/>
      <c r="O61" s="53"/>
      <c r="P61" s="85" t="s">
        <v>882</v>
      </c>
      <c r="Q61" s="53" t="s">
        <v>421</v>
      </c>
      <c r="R61" s="53"/>
      <c r="S61" s="57" t="s">
        <v>90</v>
      </c>
      <c r="T61" s="130"/>
    </row>
    <row r="62" spans="1:20">
      <c r="A62" s="4">
        <v>58</v>
      </c>
      <c r="B62" s="53" t="s">
        <v>66</v>
      </c>
      <c r="C62" s="72" t="s">
        <v>365</v>
      </c>
      <c r="D62" s="53" t="s">
        <v>107</v>
      </c>
      <c r="E62" s="97">
        <v>18306150202</v>
      </c>
      <c r="F62" s="55" t="s">
        <v>108</v>
      </c>
      <c r="G62" s="53">
        <v>39</v>
      </c>
      <c r="H62" s="53">
        <v>43</v>
      </c>
      <c r="I62" s="53">
        <v>82</v>
      </c>
      <c r="J62" s="111">
        <v>9706913960</v>
      </c>
      <c r="K62" s="57" t="s">
        <v>75</v>
      </c>
      <c r="L62" s="72"/>
      <c r="M62" s="53"/>
      <c r="N62" s="53"/>
      <c r="O62" s="53"/>
      <c r="P62" s="85" t="s">
        <v>882</v>
      </c>
      <c r="Q62" s="53" t="s">
        <v>421</v>
      </c>
      <c r="R62" s="53"/>
      <c r="S62" s="57" t="s">
        <v>74</v>
      </c>
      <c r="T62" s="130"/>
    </row>
    <row r="63" spans="1:20">
      <c r="A63" s="4">
        <v>59</v>
      </c>
      <c r="B63" s="53" t="s">
        <v>67</v>
      </c>
      <c r="C63" s="72" t="s">
        <v>552</v>
      </c>
      <c r="D63" s="53" t="s">
        <v>107</v>
      </c>
      <c r="E63" s="58">
        <v>18306040211</v>
      </c>
      <c r="F63" s="55" t="s">
        <v>108</v>
      </c>
      <c r="G63" s="53">
        <v>25</v>
      </c>
      <c r="H63" s="53">
        <v>20</v>
      </c>
      <c r="I63" s="53">
        <v>45</v>
      </c>
      <c r="J63" s="58">
        <v>9854533399</v>
      </c>
      <c r="K63" s="65" t="s">
        <v>445</v>
      </c>
      <c r="L63" s="65" t="s">
        <v>446</v>
      </c>
      <c r="M63" s="60">
        <v>9401450792</v>
      </c>
      <c r="N63" s="56" t="s">
        <v>541</v>
      </c>
      <c r="O63" s="61">
        <v>7399430982</v>
      </c>
      <c r="P63" s="107">
        <v>43466</v>
      </c>
      <c r="Q63" s="51" t="s">
        <v>419</v>
      </c>
      <c r="R63" s="51">
        <v>60</v>
      </c>
      <c r="S63" s="57" t="s">
        <v>74</v>
      </c>
      <c r="T63" s="100"/>
    </row>
    <row r="64" spans="1:20">
      <c r="A64" s="4">
        <v>60</v>
      </c>
      <c r="B64" s="53" t="s">
        <v>67</v>
      </c>
      <c r="C64" s="72" t="s">
        <v>1188</v>
      </c>
      <c r="D64" s="53" t="s">
        <v>107</v>
      </c>
      <c r="E64" s="58">
        <v>18306040202</v>
      </c>
      <c r="F64" s="55" t="s">
        <v>108</v>
      </c>
      <c r="G64" s="53">
        <v>5</v>
      </c>
      <c r="H64" s="53">
        <v>14</v>
      </c>
      <c r="I64" s="53">
        <v>59</v>
      </c>
      <c r="J64" s="128">
        <v>8752064367</v>
      </c>
      <c r="K64" s="86" t="s">
        <v>518</v>
      </c>
      <c r="L64" s="86" t="s">
        <v>519</v>
      </c>
      <c r="M64" s="60">
        <v>9401450790</v>
      </c>
      <c r="N64" s="65" t="s">
        <v>535</v>
      </c>
      <c r="O64" s="61">
        <v>9859757310</v>
      </c>
      <c r="P64" s="107">
        <v>43466</v>
      </c>
      <c r="Q64" s="51" t="s">
        <v>419</v>
      </c>
      <c r="R64" s="51">
        <v>60</v>
      </c>
      <c r="S64" s="57" t="s">
        <v>74</v>
      </c>
      <c r="T64" s="100"/>
    </row>
    <row r="65" spans="1:20">
      <c r="A65" s="4">
        <v>61</v>
      </c>
      <c r="B65" s="53" t="s">
        <v>67</v>
      </c>
      <c r="C65" s="72" t="s">
        <v>1189</v>
      </c>
      <c r="D65" s="53" t="s">
        <v>107</v>
      </c>
      <c r="E65" s="58">
        <v>18306040203</v>
      </c>
      <c r="F65" s="55" t="s">
        <v>108</v>
      </c>
      <c r="G65" s="53">
        <v>24</v>
      </c>
      <c r="H65" s="53">
        <v>22</v>
      </c>
      <c r="I65" s="53">
        <v>41</v>
      </c>
      <c r="J65" s="53">
        <v>9859323742</v>
      </c>
      <c r="K65" s="65" t="s">
        <v>445</v>
      </c>
      <c r="L65" s="65" t="s">
        <v>446</v>
      </c>
      <c r="M65" s="60">
        <v>9401450792</v>
      </c>
      <c r="N65" s="56" t="s">
        <v>447</v>
      </c>
      <c r="O65" s="61">
        <v>8752849322</v>
      </c>
      <c r="P65" s="107">
        <v>43525</v>
      </c>
      <c r="Q65" s="51" t="s">
        <v>417</v>
      </c>
      <c r="R65" s="51">
        <v>60</v>
      </c>
      <c r="S65" s="57" t="s">
        <v>74</v>
      </c>
      <c r="T65" s="100"/>
    </row>
    <row r="66" spans="1:20">
      <c r="A66" s="4">
        <v>62</v>
      </c>
      <c r="B66" s="53" t="s">
        <v>67</v>
      </c>
      <c r="C66" s="72" t="s">
        <v>625</v>
      </c>
      <c r="D66" s="53" t="s">
        <v>107</v>
      </c>
      <c r="E66" s="58">
        <v>18306040201</v>
      </c>
      <c r="F66" s="55" t="s">
        <v>108</v>
      </c>
      <c r="G66" s="53">
        <v>15</v>
      </c>
      <c r="H66" s="53">
        <v>16</v>
      </c>
      <c r="I66" s="53">
        <v>27</v>
      </c>
      <c r="J66" s="128">
        <v>9854333804</v>
      </c>
      <c r="K66" s="65" t="s">
        <v>445</v>
      </c>
      <c r="L66" s="65" t="s">
        <v>446</v>
      </c>
      <c r="M66" s="60">
        <v>9401450792</v>
      </c>
      <c r="N66" s="56" t="s">
        <v>447</v>
      </c>
      <c r="O66" s="61">
        <v>8752849322</v>
      </c>
      <c r="P66" s="107">
        <v>43497</v>
      </c>
      <c r="Q66" s="51" t="s">
        <v>421</v>
      </c>
      <c r="R66" s="51">
        <v>60</v>
      </c>
      <c r="S66" s="57" t="s">
        <v>74</v>
      </c>
      <c r="T66" s="100"/>
    </row>
    <row r="67" spans="1:20" ht="31.5">
      <c r="A67" s="4">
        <v>63</v>
      </c>
      <c r="B67" s="53" t="s">
        <v>67</v>
      </c>
      <c r="C67" s="72" t="s">
        <v>637</v>
      </c>
      <c r="D67" s="53" t="s">
        <v>107</v>
      </c>
      <c r="E67" s="58">
        <v>18306040204</v>
      </c>
      <c r="F67" s="55" t="s">
        <v>108</v>
      </c>
      <c r="G67" s="53">
        <v>13</v>
      </c>
      <c r="H67" s="53">
        <v>14</v>
      </c>
      <c r="I67" s="53">
        <v>61</v>
      </c>
      <c r="J67" s="128">
        <v>9127490749</v>
      </c>
      <c r="K67" s="65" t="s">
        <v>276</v>
      </c>
      <c r="L67" s="65" t="s">
        <v>248</v>
      </c>
      <c r="M67" s="60">
        <v>9401450789</v>
      </c>
      <c r="N67" s="65" t="s">
        <v>280</v>
      </c>
      <c r="O67" s="61">
        <v>9954603304</v>
      </c>
      <c r="P67" s="107">
        <v>43556</v>
      </c>
      <c r="Q67" s="51" t="s">
        <v>420</v>
      </c>
      <c r="R67" s="51">
        <v>60</v>
      </c>
      <c r="S67" s="57" t="s">
        <v>74</v>
      </c>
      <c r="T67" s="100"/>
    </row>
    <row r="68" spans="1:20" ht="31.5">
      <c r="A68" s="4">
        <v>64</v>
      </c>
      <c r="B68" s="53" t="s">
        <v>67</v>
      </c>
      <c r="C68" s="72" t="s">
        <v>557</v>
      </c>
      <c r="D68" s="53" t="s">
        <v>107</v>
      </c>
      <c r="E68" s="58">
        <v>18306040205</v>
      </c>
      <c r="F68" s="55" t="s">
        <v>108</v>
      </c>
      <c r="G68" s="53">
        <v>16</v>
      </c>
      <c r="H68" s="53">
        <v>28</v>
      </c>
      <c r="I68" s="53">
        <v>72</v>
      </c>
      <c r="J68" s="128">
        <v>9854693751</v>
      </c>
      <c r="K68" s="65" t="s">
        <v>276</v>
      </c>
      <c r="L68" s="65" t="s">
        <v>248</v>
      </c>
      <c r="M68" s="60">
        <v>9401450789</v>
      </c>
      <c r="N68" s="65" t="s">
        <v>280</v>
      </c>
      <c r="O68" s="61">
        <v>9954603304</v>
      </c>
      <c r="P68" s="107">
        <v>43556</v>
      </c>
      <c r="Q68" s="51" t="s">
        <v>420</v>
      </c>
      <c r="R68" s="51">
        <v>65</v>
      </c>
      <c r="S68" s="57" t="s">
        <v>74</v>
      </c>
      <c r="T68" s="100"/>
    </row>
    <row r="69" spans="1:20" ht="31.5">
      <c r="A69" s="4">
        <v>65</v>
      </c>
      <c r="B69" s="53" t="s">
        <v>67</v>
      </c>
      <c r="C69" s="72" t="s">
        <v>308</v>
      </c>
      <c r="D69" s="53" t="s">
        <v>107</v>
      </c>
      <c r="E69" s="58">
        <v>18306040206</v>
      </c>
      <c r="F69" s="55" t="s">
        <v>108</v>
      </c>
      <c r="G69" s="53">
        <v>39</v>
      </c>
      <c r="H69" s="53">
        <v>32</v>
      </c>
      <c r="I69" s="53">
        <v>47</v>
      </c>
      <c r="J69" s="128">
        <v>8471968247</v>
      </c>
      <c r="K69" s="65" t="s">
        <v>276</v>
      </c>
      <c r="L69" s="65" t="s">
        <v>248</v>
      </c>
      <c r="M69" s="60">
        <v>9401450789</v>
      </c>
      <c r="N69" s="65" t="s">
        <v>280</v>
      </c>
      <c r="O69" s="61">
        <v>9954603304</v>
      </c>
      <c r="P69" s="107">
        <v>43586</v>
      </c>
      <c r="Q69" s="51" t="s">
        <v>422</v>
      </c>
      <c r="R69" s="51">
        <v>65</v>
      </c>
      <c r="S69" s="57" t="s">
        <v>74</v>
      </c>
      <c r="T69" s="100"/>
    </row>
    <row r="70" spans="1:20">
      <c r="A70" s="4">
        <v>66</v>
      </c>
      <c r="B70" s="53" t="s">
        <v>67</v>
      </c>
      <c r="C70" s="72" t="s">
        <v>512</v>
      </c>
      <c r="D70" s="53" t="s">
        <v>107</v>
      </c>
      <c r="E70" s="58">
        <v>18306040214</v>
      </c>
      <c r="F70" s="55" t="s">
        <v>108</v>
      </c>
      <c r="G70" s="53">
        <v>23</v>
      </c>
      <c r="H70" s="53">
        <v>14</v>
      </c>
      <c r="I70" s="53">
        <v>70</v>
      </c>
      <c r="J70" s="128">
        <v>7035435085</v>
      </c>
      <c r="K70" s="86" t="s">
        <v>513</v>
      </c>
      <c r="L70" s="86" t="s">
        <v>514</v>
      </c>
      <c r="M70" s="60">
        <v>9401450793</v>
      </c>
      <c r="N70" s="65" t="s">
        <v>515</v>
      </c>
      <c r="O70" s="61">
        <v>9707410869</v>
      </c>
      <c r="P70" s="107">
        <v>43586</v>
      </c>
      <c r="Q70" s="51" t="s">
        <v>422</v>
      </c>
      <c r="R70" s="51">
        <v>65</v>
      </c>
      <c r="S70" s="57" t="s">
        <v>74</v>
      </c>
      <c r="T70" s="100"/>
    </row>
    <row r="71" spans="1:20">
      <c r="A71" s="4">
        <v>67</v>
      </c>
      <c r="B71" s="53" t="s">
        <v>67</v>
      </c>
      <c r="C71" s="72" t="s">
        <v>1190</v>
      </c>
      <c r="D71" s="53" t="s">
        <v>107</v>
      </c>
      <c r="E71" s="58">
        <v>18306040213</v>
      </c>
      <c r="F71" s="55" t="s">
        <v>108</v>
      </c>
      <c r="G71" s="53">
        <v>19</v>
      </c>
      <c r="H71" s="53">
        <v>17</v>
      </c>
      <c r="I71" s="53">
        <v>48</v>
      </c>
      <c r="J71" s="128">
        <v>9859422604</v>
      </c>
      <c r="K71" s="86" t="s">
        <v>513</v>
      </c>
      <c r="L71" s="86" t="s">
        <v>514</v>
      </c>
      <c r="M71" s="60">
        <v>9401450793</v>
      </c>
      <c r="N71" s="65" t="s">
        <v>515</v>
      </c>
      <c r="O71" s="61">
        <v>9707410869</v>
      </c>
      <c r="P71" s="107">
        <v>43647</v>
      </c>
      <c r="Q71" s="51" t="s">
        <v>418</v>
      </c>
      <c r="R71" s="51">
        <v>60</v>
      </c>
      <c r="S71" s="57" t="s">
        <v>74</v>
      </c>
      <c r="T71" s="100"/>
    </row>
    <row r="72" spans="1:20">
      <c r="A72" s="4">
        <v>68</v>
      </c>
      <c r="B72" s="53" t="s">
        <v>67</v>
      </c>
      <c r="C72" s="72" t="s">
        <v>516</v>
      </c>
      <c r="D72" s="53" t="s">
        <v>107</v>
      </c>
      <c r="E72" s="58">
        <v>18306040212</v>
      </c>
      <c r="F72" s="55" t="s">
        <v>108</v>
      </c>
      <c r="G72" s="53">
        <v>18</v>
      </c>
      <c r="H72" s="53">
        <v>13</v>
      </c>
      <c r="I72" s="53">
        <v>36</v>
      </c>
      <c r="J72" s="128">
        <v>7399809698</v>
      </c>
      <c r="K72" s="86" t="s">
        <v>513</v>
      </c>
      <c r="L72" s="86" t="s">
        <v>514</v>
      </c>
      <c r="M72" s="60">
        <v>9401450793</v>
      </c>
      <c r="N72" s="65" t="s">
        <v>515</v>
      </c>
      <c r="O72" s="61">
        <v>9707410869</v>
      </c>
      <c r="P72" s="107">
        <v>43647</v>
      </c>
      <c r="Q72" s="51" t="s">
        <v>418</v>
      </c>
      <c r="R72" s="51">
        <v>60</v>
      </c>
      <c r="S72" s="57" t="s">
        <v>74</v>
      </c>
      <c r="T72" s="100"/>
    </row>
    <row r="73" spans="1:20">
      <c r="A73" s="4">
        <v>69</v>
      </c>
      <c r="B73" s="53" t="s">
        <v>67</v>
      </c>
      <c r="C73" s="72" t="s">
        <v>1191</v>
      </c>
      <c r="D73" s="53" t="s">
        <v>107</v>
      </c>
      <c r="E73" s="58">
        <v>18306040208</v>
      </c>
      <c r="F73" s="55" t="s">
        <v>108</v>
      </c>
      <c r="G73" s="53">
        <v>22</v>
      </c>
      <c r="H73" s="53">
        <v>20</v>
      </c>
      <c r="I73" s="53">
        <v>45</v>
      </c>
      <c r="J73" s="128">
        <v>8751816430</v>
      </c>
      <c r="K73" s="86" t="s">
        <v>518</v>
      </c>
      <c r="L73" s="86" t="s">
        <v>519</v>
      </c>
      <c r="M73" s="60">
        <v>9401450790</v>
      </c>
      <c r="N73" s="65" t="s">
        <v>520</v>
      </c>
      <c r="O73" s="61">
        <v>9508301042</v>
      </c>
      <c r="P73" s="107">
        <v>43678</v>
      </c>
      <c r="Q73" s="51" t="s">
        <v>419</v>
      </c>
      <c r="R73" s="51">
        <v>60</v>
      </c>
      <c r="S73" s="57" t="s">
        <v>74</v>
      </c>
      <c r="T73" s="100"/>
    </row>
    <row r="74" spans="1:20">
      <c r="A74" s="4">
        <v>70</v>
      </c>
      <c r="B74" s="53" t="s">
        <v>67</v>
      </c>
      <c r="C74" s="72" t="s">
        <v>517</v>
      </c>
      <c r="D74" s="53" t="s">
        <v>107</v>
      </c>
      <c r="E74" s="58">
        <v>18306040207</v>
      </c>
      <c r="F74" s="55" t="s">
        <v>108</v>
      </c>
      <c r="G74" s="53">
        <v>29</v>
      </c>
      <c r="H74" s="53">
        <v>22</v>
      </c>
      <c r="I74" s="53">
        <v>44</v>
      </c>
      <c r="J74" s="128">
        <v>9854319870</v>
      </c>
      <c r="K74" s="86" t="s">
        <v>518</v>
      </c>
      <c r="L74" s="86" t="s">
        <v>519</v>
      </c>
      <c r="M74" s="60">
        <v>9401450790</v>
      </c>
      <c r="N74" s="65" t="s">
        <v>520</v>
      </c>
      <c r="O74" s="61">
        <v>9508301042</v>
      </c>
      <c r="P74" s="107">
        <v>43647</v>
      </c>
      <c r="Q74" s="51" t="s">
        <v>418</v>
      </c>
      <c r="R74" s="51">
        <v>60</v>
      </c>
      <c r="S74" s="57" t="s">
        <v>74</v>
      </c>
      <c r="T74" s="100"/>
    </row>
    <row r="75" spans="1:20">
      <c r="A75" s="4">
        <v>71</v>
      </c>
      <c r="B75" s="53" t="s">
        <v>67</v>
      </c>
      <c r="C75" s="72" t="s">
        <v>626</v>
      </c>
      <c r="D75" s="53" t="s">
        <v>107</v>
      </c>
      <c r="E75" s="58">
        <v>18306040210</v>
      </c>
      <c r="F75" s="55" t="s">
        <v>108</v>
      </c>
      <c r="G75" s="53">
        <v>16</v>
      </c>
      <c r="H75" s="53">
        <v>24</v>
      </c>
      <c r="I75" s="53">
        <v>50</v>
      </c>
      <c r="J75" s="128">
        <v>9854811884</v>
      </c>
      <c r="K75" s="86" t="s">
        <v>518</v>
      </c>
      <c r="L75" s="86" t="s">
        <v>519</v>
      </c>
      <c r="M75" s="60">
        <v>9401450790</v>
      </c>
      <c r="N75" s="65" t="s">
        <v>520</v>
      </c>
      <c r="O75" s="61">
        <v>9508301042</v>
      </c>
      <c r="P75" s="107">
        <v>43678</v>
      </c>
      <c r="Q75" s="51" t="s">
        <v>419</v>
      </c>
      <c r="R75" s="51">
        <v>60</v>
      </c>
      <c r="S75" s="57" t="s">
        <v>74</v>
      </c>
      <c r="T75" s="100"/>
    </row>
    <row r="76" spans="1:20">
      <c r="A76" s="4">
        <v>72</v>
      </c>
      <c r="B76" s="53" t="s">
        <v>67</v>
      </c>
      <c r="C76" s="72" t="s">
        <v>521</v>
      </c>
      <c r="D76" s="53" t="s">
        <v>107</v>
      </c>
      <c r="E76" s="58">
        <v>18306040215</v>
      </c>
      <c r="F76" s="55" t="s">
        <v>108</v>
      </c>
      <c r="G76" s="53">
        <v>30</v>
      </c>
      <c r="H76" s="53">
        <v>27</v>
      </c>
      <c r="I76" s="53">
        <v>51</v>
      </c>
      <c r="J76" s="128">
        <v>8486958227</v>
      </c>
      <c r="K76" s="86" t="s">
        <v>513</v>
      </c>
      <c r="L76" s="86" t="s">
        <v>522</v>
      </c>
      <c r="M76" s="68">
        <v>9613433619</v>
      </c>
      <c r="N76" s="65" t="s">
        <v>523</v>
      </c>
      <c r="O76" s="61">
        <v>8822147368</v>
      </c>
      <c r="P76" s="107">
        <v>43709</v>
      </c>
      <c r="Q76" s="51" t="s">
        <v>421</v>
      </c>
      <c r="R76" s="51">
        <v>60</v>
      </c>
      <c r="S76" s="57" t="s">
        <v>74</v>
      </c>
      <c r="T76" s="100"/>
    </row>
    <row r="77" spans="1:20">
      <c r="A77" s="4">
        <v>73</v>
      </c>
      <c r="B77" s="53" t="s">
        <v>67</v>
      </c>
      <c r="C77" s="72" t="s">
        <v>558</v>
      </c>
      <c r="D77" s="53" t="s">
        <v>107</v>
      </c>
      <c r="E77" s="58">
        <v>18306040216</v>
      </c>
      <c r="F77" s="55" t="s">
        <v>108</v>
      </c>
      <c r="G77" s="53">
        <v>25</v>
      </c>
      <c r="H77" s="53">
        <v>21</v>
      </c>
      <c r="I77" s="53">
        <v>37</v>
      </c>
      <c r="J77" s="128">
        <v>9678338109</v>
      </c>
      <c r="K77" s="86" t="s">
        <v>513</v>
      </c>
      <c r="L77" s="86" t="s">
        <v>522</v>
      </c>
      <c r="M77" s="68">
        <v>9613433619</v>
      </c>
      <c r="N77" s="65" t="s">
        <v>523</v>
      </c>
      <c r="O77" s="61">
        <v>8822147368</v>
      </c>
      <c r="P77" s="107">
        <v>43709</v>
      </c>
      <c r="Q77" s="51" t="s">
        <v>421</v>
      </c>
      <c r="R77" s="51">
        <v>70</v>
      </c>
      <c r="S77" s="57" t="s">
        <v>74</v>
      </c>
      <c r="T77" s="100"/>
    </row>
    <row r="78" spans="1:20">
      <c r="A78" s="4">
        <v>74</v>
      </c>
      <c r="B78" s="53" t="s">
        <v>67</v>
      </c>
      <c r="C78" s="72" t="s">
        <v>559</v>
      </c>
      <c r="D78" s="53" t="s">
        <v>107</v>
      </c>
      <c r="E78" s="58">
        <v>18306040217</v>
      </c>
      <c r="F78" s="55" t="s">
        <v>108</v>
      </c>
      <c r="G78" s="53">
        <v>15</v>
      </c>
      <c r="H78" s="53">
        <v>23</v>
      </c>
      <c r="I78" s="53">
        <v>49</v>
      </c>
      <c r="J78" s="128">
        <v>9954814292</v>
      </c>
      <c r="K78" s="86" t="s">
        <v>513</v>
      </c>
      <c r="L78" s="86" t="s">
        <v>522</v>
      </c>
      <c r="M78" s="68">
        <v>9613433619</v>
      </c>
      <c r="N78" s="65" t="s">
        <v>523</v>
      </c>
      <c r="O78" s="61">
        <v>8822147368</v>
      </c>
      <c r="P78" s="107">
        <v>43739</v>
      </c>
      <c r="Q78" s="51" t="s">
        <v>417</v>
      </c>
      <c r="R78" s="51">
        <v>60</v>
      </c>
      <c r="S78" s="57" t="s">
        <v>74</v>
      </c>
      <c r="T78" s="100"/>
    </row>
    <row r="79" spans="1:20">
      <c r="A79" s="4">
        <v>75</v>
      </c>
      <c r="B79" s="53" t="s">
        <v>67</v>
      </c>
      <c r="C79" s="72" t="s">
        <v>1192</v>
      </c>
      <c r="D79" s="53" t="s">
        <v>107</v>
      </c>
      <c r="E79" s="58">
        <v>18306040218</v>
      </c>
      <c r="F79" s="55" t="s">
        <v>108</v>
      </c>
      <c r="G79" s="53">
        <v>22</v>
      </c>
      <c r="H79" s="53">
        <v>21</v>
      </c>
      <c r="I79" s="53">
        <v>78</v>
      </c>
      <c r="J79" s="128">
        <v>8761989127</v>
      </c>
      <c r="K79" s="86" t="s">
        <v>513</v>
      </c>
      <c r="L79" s="86" t="s">
        <v>522</v>
      </c>
      <c r="M79" s="68">
        <v>9613433619</v>
      </c>
      <c r="N79" s="65" t="s">
        <v>523</v>
      </c>
      <c r="O79" s="61">
        <v>8822147368</v>
      </c>
      <c r="P79" s="107">
        <v>43739</v>
      </c>
      <c r="Q79" s="51" t="s">
        <v>417</v>
      </c>
      <c r="R79" s="51">
        <v>60</v>
      </c>
      <c r="S79" s="57" t="s">
        <v>74</v>
      </c>
      <c r="T79" s="100"/>
    </row>
    <row r="80" spans="1:20">
      <c r="A80" s="4">
        <v>76</v>
      </c>
      <c r="B80" s="53" t="s">
        <v>67</v>
      </c>
      <c r="C80" s="72" t="s">
        <v>1193</v>
      </c>
      <c r="D80" s="53" t="s">
        <v>107</v>
      </c>
      <c r="E80" s="58">
        <v>18306040221</v>
      </c>
      <c r="F80" s="55" t="s">
        <v>108</v>
      </c>
      <c r="G80" s="53">
        <v>52</v>
      </c>
      <c r="H80" s="53">
        <v>46</v>
      </c>
      <c r="I80" s="53">
        <v>122</v>
      </c>
      <c r="J80" s="128">
        <v>786988181</v>
      </c>
      <c r="K80" s="86" t="s">
        <v>513</v>
      </c>
      <c r="L80" s="86" t="s">
        <v>522</v>
      </c>
      <c r="M80" s="68">
        <v>9613433619</v>
      </c>
      <c r="N80" s="65" t="s">
        <v>523</v>
      </c>
      <c r="O80" s="61">
        <v>8822147368</v>
      </c>
      <c r="P80" s="107">
        <v>43739</v>
      </c>
      <c r="Q80" s="51" t="s">
        <v>417</v>
      </c>
      <c r="R80" s="51">
        <v>60</v>
      </c>
      <c r="S80" s="57" t="s">
        <v>74</v>
      </c>
      <c r="T80" s="100"/>
    </row>
    <row r="81" spans="1:20" ht="31.5">
      <c r="A81" s="4">
        <v>77</v>
      </c>
      <c r="B81" s="53" t="s">
        <v>67</v>
      </c>
      <c r="C81" s="72" t="s">
        <v>1194</v>
      </c>
      <c r="D81" s="53" t="s">
        <v>107</v>
      </c>
      <c r="E81" s="58">
        <v>18306040220</v>
      </c>
      <c r="F81" s="55" t="s">
        <v>108</v>
      </c>
      <c r="G81" s="53">
        <v>57</v>
      </c>
      <c r="H81" s="53">
        <v>63</v>
      </c>
      <c r="I81" s="53">
        <v>126</v>
      </c>
      <c r="J81" s="128">
        <v>7663016231</v>
      </c>
      <c r="K81" s="66" t="s">
        <v>86</v>
      </c>
      <c r="L81" s="66" t="s">
        <v>91</v>
      </c>
      <c r="M81" s="51"/>
      <c r="N81" s="51"/>
      <c r="O81" s="51"/>
      <c r="P81" s="107">
        <v>43770</v>
      </c>
      <c r="Q81" s="51" t="s">
        <v>420</v>
      </c>
      <c r="R81" s="51">
        <v>60</v>
      </c>
      <c r="S81" s="57" t="s">
        <v>74</v>
      </c>
      <c r="T81" s="100"/>
    </row>
    <row r="82" spans="1:20" ht="31.5">
      <c r="A82" s="4">
        <v>78</v>
      </c>
      <c r="B82" s="53" t="s">
        <v>67</v>
      </c>
      <c r="C82" s="72" t="s">
        <v>1195</v>
      </c>
      <c r="D82" s="53" t="s">
        <v>107</v>
      </c>
      <c r="E82" s="58">
        <v>18306040222</v>
      </c>
      <c r="F82" s="55" t="s">
        <v>108</v>
      </c>
      <c r="G82" s="53">
        <v>53</v>
      </c>
      <c r="H82" s="53">
        <v>58</v>
      </c>
      <c r="I82" s="53">
        <v>91</v>
      </c>
      <c r="J82" s="128">
        <v>9954888580</v>
      </c>
      <c r="K82" s="66" t="s">
        <v>86</v>
      </c>
      <c r="L82" s="66" t="s">
        <v>91</v>
      </c>
      <c r="M82" s="51"/>
      <c r="N82" s="66"/>
      <c r="O82" s="51"/>
      <c r="P82" s="107">
        <v>43770</v>
      </c>
      <c r="Q82" s="51" t="s">
        <v>420</v>
      </c>
      <c r="R82" s="51">
        <v>52</v>
      </c>
      <c r="S82" s="51" t="s">
        <v>74</v>
      </c>
      <c r="T82" s="100"/>
    </row>
    <row r="83" spans="1:20" ht="31.5">
      <c r="A83" s="4">
        <v>79</v>
      </c>
      <c r="B83" s="53" t="s">
        <v>67</v>
      </c>
      <c r="C83" s="72" t="s">
        <v>1196</v>
      </c>
      <c r="D83" s="53" t="s">
        <v>107</v>
      </c>
      <c r="E83" s="58">
        <v>18306040219</v>
      </c>
      <c r="F83" s="55" t="s">
        <v>108</v>
      </c>
      <c r="G83" s="53">
        <v>38</v>
      </c>
      <c r="H83" s="53">
        <v>34</v>
      </c>
      <c r="I83" s="53">
        <v>94</v>
      </c>
      <c r="J83" s="128">
        <v>9678349400</v>
      </c>
      <c r="K83" s="66" t="s">
        <v>86</v>
      </c>
      <c r="L83" s="66" t="s">
        <v>91</v>
      </c>
      <c r="M83" s="51"/>
      <c r="N83" s="66" t="s">
        <v>1197</v>
      </c>
      <c r="O83" s="51"/>
      <c r="P83" s="107">
        <v>43770</v>
      </c>
      <c r="Q83" s="51" t="s">
        <v>420</v>
      </c>
      <c r="R83" s="51">
        <v>54</v>
      </c>
      <c r="S83" s="51" t="s">
        <v>74</v>
      </c>
      <c r="T83" s="100"/>
    </row>
    <row r="84" spans="1:20">
      <c r="A84" s="4">
        <v>80</v>
      </c>
      <c r="B84" s="53" t="s">
        <v>67</v>
      </c>
      <c r="C84" s="72" t="s">
        <v>1198</v>
      </c>
      <c r="D84" s="53" t="s">
        <v>107</v>
      </c>
      <c r="E84" s="58">
        <v>18306040121</v>
      </c>
      <c r="F84" s="55" t="s">
        <v>108</v>
      </c>
      <c r="G84" s="53">
        <v>10</v>
      </c>
      <c r="H84" s="53">
        <v>7</v>
      </c>
      <c r="I84" s="53">
        <v>32</v>
      </c>
      <c r="J84" s="128">
        <v>9613739302</v>
      </c>
      <c r="K84" s="65" t="s">
        <v>153</v>
      </c>
      <c r="L84" s="65" t="s">
        <v>130</v>
      </c>
      <c r="M84" s="60">
        <v>9401450771</v>
      </c>
      <c r="N84" s="65" t="s">
        <v>166</v>
      </c>
      <c r="O84" s="61">
        <v>9706493323</v>
      </c>
      <c r="P84" s="107">
        <v>43800</v>
      </c>
      <c r="Q84" s="51" t="s">
        <v>422</v>
      </c>
      <c r="R84" s="51">
        <v>50</v>
      </c>
      <c r="S84" s="51" t="s">
        <v>74</v>
      </c>
      <c r="T84" s="100"/>
    </row>
    <row r="85" spans="1:20">
      <c r="A85" s="4">
        <v>81</v>
      </c>
      <c r="B85" s="53" t="s">
        <v>67</v>
      </c>
      <c r="C85" s="72" t="s">
        <v>560</v>
      </c>
      <c r="D85" s="53" t="s">
        <v>107</v>
      </c>
      <c r="E85" s="58">
        <v>18306040115</v>
      </c>
      <c r="F85" s="55" t="s">
        <v>108</v>
      </c>
      <c r="G85" s="53">
        <v>17</v>
      </c>
      <c r="H85" s="53">
        <v>19</v>
      </c>
      <c r="I85" s="53">
        <v>33</v>
      </c>
      <c r="J85" s="128">
        <v>9678189476</v>
      </c>
      <c r="K85" s="57" t="s">
        <v>240</v>
      </c>
      <c r="L85" s="51"/>
      <c r="M85" s="51"/>
      <c r="N85" s="51"/>
      <c r="O85" s="51"/>
      <c r="P85" s="107" t="s">
        <v>863</v>
      </c>
      <c r="Q85" s="51" t="s">
        <v>422</v>
      </c>
      <c r="R85" s="51">
        <v>50</v>
      </c>
      <c r="S85" s="51" t="s">
        <v>74</v>
      </c>
      <c r="T85" s="100"/>
    </row>
    <row r="86" spans="1:20">
      <c r="A86" s="4">
        <v>82</v>
      </c>
      <c r="B86" s="53" t="s">
        <v>67</v>
      </c>
      <c r="C86" s="72" t="s">
        <v>264</v>
      </c>
      <c r="D86" s="53" t="s">
        <v>107</v>
      </c>
      <c r="E86" s="58">
        <v>18306040112</v>
      </c>
      <c r="F86" s="55" t="s">
        <v>108</v>
      </c>
      <c r="G86" s="53">
        <v>25</v>
      </c>
      <c r="H86" s="53">
        <v>20</v>
      </c>
      <c r="I86" s="53">
        <v>45</v>
      </c>
      <c r="J86" s="111"/>
      <c r="K86" s="64" t="s">
        <v>250</v>
      </c>
      <c r="L86" s="64" t="s">
        <v>252</v>
      </c>
      <c r="M86" s="60">
        <v>9954698882</v>
      </c>
      <c r="N86" s="64" t="s">
        <v>265</v>
      </c>
      <c r="O86" s="61">
        <v>7576924791</v>
      </c>
      <c r="P86" s="107" t="s">
        <v>863</v>
      </c>
      <c r="Q86" s="51" t="s">
        <v>422</v>
      </c>
      <c r="R86" s="51">
        <v>20</v>
      </c>
      <c r="S86" s="51" t="s">
        <v>74</v>
      </c>
      <c r="T86" s="100"/>
    </row>
    <row r="87" spans="1:20">
      <c r="A87" s="4">
        <v>83</v>
      </c>
      <c r="B87" s="53" t="s">
        <v>67</v>
      </c>
      <c r="C87" s="72" t="s">
        <v>561</v>
      </c>
      <c r="D87" s="53" t="s">
        <v>107</v>
      </c>
      <c r="E87" s="58">
        <v>18306040113</v>
      </c>
      <c r="F87" s="55" t="s">
        <v>108</v>
      </c>
      <c r="G87" s="53">
        <v>20</v>
      </c>
      <c r="H87" s="53">
        <v>28</v>
      </c>
      <c r="I87" s="53">
        <v>54</v>
      </c>
      <c r="J87" s="128">
        <v>7576876489</v>
      </c>
      <c r="K87" s="64" t="s">
        <v>250</v>
      </c>
      <c r="L87" s="64" t="s">
        <v>252</v>
      </c>
      <c r="M87" s="60">
        <v>9954698882</v>
      </c>
      <c r="N87" s="64" t="s">
        <v>507</v>
      </c>
      <c r="O87" s="61">
        <v>8724096315</v>
      </c>
      <c r="P87" s="107" t="s">
        <v>879</v>
      </c>
      <c r="Q87" s="51" t="s">
        <v>421</v>
      </c>
      <c r="R87" s="51">
        <v>20</v>
      </c>
      <c r="S87" s="51" t="s">
        <v>74</v>
      </c>
      <c r="T87" s="100"/>
    </row>
    <row r="88" spans="1:20" ht="31.5">
      <c r="A88" s="4">
        <v>84</v>
      </c>
      <c r="B88" s="53" t="s">
        <v>67</v>
      </c>
      <c r="C88" s="72" t="s">
        <v>562</v>
      </c>
      <c r="D88" s="53" t="s">
        <v>107</v>
      </c>
      <c r="E88" s="58">
        <v>18306040114</v>
      </c>
      <c r="F88" s="55" t="s">
        <v>108</v>
      </c>
      <c r="G88" s="53">
        <v>22</v>
      </c>
      <c r="H88" s="53">
        <v>25</v>
      </c>
      <c r="I88" s="53">
        <v>46</v>
      </c>
      <c r="J88" s="128">
        <v>9859443901</v>
      </c>
      <c r="K88" s="64" t="s">
        <v>250</v>
      </c>
      <c r="L88" s="64" t="s">
        <v>266</v>
      </c>
      <c r="M88" s="60">
        <v>9435381315</v>
      </c>
      <c r="N88" s="64" t="s">
        <v>267</v>
      </c>
      <c r="O88" s="61">
        <v>8402942124</v>
      </c>
      <c r="P88" s="107" t="s">
        <v>856</v>
      </c>
      <c r="Q88" s="51" t="s">
        <v>417</v>
      </c>
      <c r="R88" s="51">
        <v>25</v>
      </c>
      <c r="S88" s="51" t="s">
        <v>74</v>
      </c>
      <c r="T88" s="100"/>
    </row>
    <row r="89" spans="1:20" ht="31.5">
      <c r="A89" s="4">
        <v>85</v>
      </c>
      <c r="B89" s="53" t="s">
        <v>67</v>
      </c>
      <c r="C89" s="72" t="s">
        <v>563</v>
      </c>
      <c r="D89" s="53" t="s">
        <v>107</v>
      </c>
      <c r="E89" s="58">
        <v>18306040117</v>
      </c>
      <c r="F89" s="55" t="s">
        <v>108</v>
      </c>
      <c r="G89" s="53">
        <v>16</v>
      </c>
      <c r="H89" s="53">
        <v>14</v>
      </c>
      <c r="I89" s="53">
        <v>50</v>
      </c>
      <c r="J89" s="128">
        <v>8011398041</v>
      </c>
      <c r="K89" s="64" t="s">
        <v>250</v>
      </c>
      <c r="L89" s="64" t="s">
        <v>266</v>
      </c>
      <c r="M89" s="60">
        <v>9435381315</v>
      </c>
      <c r="N89" s="64" t="s">
        <v>267</v>
      </c>
      <c r="O89" s="61">
        <v>8402942124</v>
      </c>
      <c r="P89" s="107" t="s">
        <v>856</v>
      </c>
      <c r="Q89" s="51" t="s">
        <v>417</v>
      </c>
      <c r="R89" s="51">
        <v>30</v>
      </c>
      <c r="S89" s="57" t="s">
        <v>74</v>
      </c>
      <c r="T89" s="100"/>
    </row>
    <row r="90" spans="1:20">
      <c r="A90" s="4">
        <v>86</v>
      </c>
      <c r="B90" s="53" t="s">
        <v>67</v>
      </c>
      <c r="C90" s="72" t="s">
        <v>564</v>
      </c>
      <c r="D90" s="53" t="s">
        <v>107</v>
      </c>
      <c r="E90" s="58">
        <v>18306040118</v>
      </c>
      <c r="F90" s="55" t="s">
        <v>108</v>
      </c>
      <c r="G90" s="53">
        <v>23</v>
      </c>
      <c r="H90" s="53">
        <v>21</v>
      </c>
      <c r="I90" s="53">
        <v>48</v>
      </c>
      <c r="J90" s="128">
        <v>7896724619</v>
      </c>
      <c r="K90" s="64" t="s">
        <v>250</v>
      </c>
      <c r="L90" s="64" t="s">
        <v>266</v>
      </c>
      <c r="M90" s="60">
        <v>9435381315</v>
      </c>
      <c r="N90" s="64" t="s">
        <v>1136</v>
      </c>
      <c r="O90" s="61">
        <v>8403845211</v>
      </c>
      <c r="P90" s="107" t="s">
        <v>853</v>
      </c>
      <c r="Q90" s="51" t="s">
        <v>420</v>
      </c>
      <c r="R90" s="51">
        <v>40</v>
      </c>
      <c r="S90" s="57" t="s">
        <v>74</v>
      </c>
      <c r="T90" s="100"/>
    </row>
    <row r="91" spans="1:20">
      <c r="A91" s="4">
        <v>87</v>
      </c>
      <c r="B91" s="53" t="s">
        <v>67</v>
      </c>
      <c r="C91" s="72" t="s">
        <v>525</v>
      </c>
      <c r="D91" s="53" t="s">
        <v>107</v>
      </c>
      <c r="E91" s="58">
        <v>18306040116</v>
      </c>
      <c r="F91" s="55" t="s">
        <v>108</v>
      </c>
      <c r="G91" s="53">
        <v>14</v>
      </c>
      <c r="H91" s="53">
        <v>17</v>
      </c>
      <c r="I91" s="53">
        <v>27</v>
      </c>
      <c r="J91" s="128">
        <v>7896384148</v>
      </c>
      <c r="K91" s="57" t="s">
        <v>526</v>
      </c>
      <c r="L91" s="53"/>
      <c r="M91" s="51"/>
      <c r="N91" s="64" t="s">
        <v>527</v>
      </c>
      <c r="O91" s="73">
        <v>7399982853</v>
      </c>
      <c r="P91" s="107" t="s">
        <v>853</v>
      </c>
      <c r="Q91" s="51" t="s">
        <v>420</v>
      </c>
      <c r="R91" s="51">
        <v>40</v>
      </c>
      <c r="S91" s="57" t="s">
        <v>74</v>
      </c>
      <c r="T91" s="100"/>
    </row>
    <row r="92" spans="1:20">
      <c r="A92" s="4">
        <v>88</v>
      </c>
      <c r="B92" s="53" t="s">
        <v>67</v>
      </c>
      <c r="C92" s="72" t="s">
        <v>456</v>
      </c>
      <c r="D92" s="53" t="s">
        <v>107</v>
      </c>
      <c r="E92" s="58">
        <v>18306040101</v>
      </c>
      <c r="F92" s="55" t="s">
        <v>108</v>
      </c>
      <c r="G92" s="53">
        <v>28</v>
      </c>
      <c r="H92" s="53">
        <v>32</v>
      </c>
      <c r="I92" s="53">
        <v>69</v>
      </c>
      <c r="J92" s="128">
        <v>8011660832</v>
      </c>
      <c r="K92" s="57" t="s">
        <v>457</v>
      </c>
      <c r="L92" s="53"/>
      <c r="M92" s="51"/>
      <c r="N92" s="64" t="s">
        <v>285</v>
      </c>
      <c r="O92" s="61">
        <v>789681532</v>
      </c>
      <c r="P92" s="107" t="s">
        <v>880</v>
      </c>
      <c r="Q92" s="51" t="s">
        <v>418</v>
      </c>
      <c r="R92" s="51">
        <v>20</v>
      </c>
      <c r="S92" s="57" t="s">
        <v>74</v>
      </c>
      <c r="T92" s="100"/>
    </row>
    <row r="93" spans="1:20">
      <c r="A93" s="4">
        <v>89</v>
      </c>
      <c r="B93" s="53" t="s">
        <v>67</v>
      </c>
      <c r="C93" s="72" t="s">
        <v>573</v>
      </c>
      <c r="D93" s="53" t="s">
        <v>107</v>
      </c>
      <c r="E93" s="58">
        <v>18306040103</v>
      </c>
      <c r="F93" s="55" t="s">
        <v>108</v>
      </c>
      <c r="G93" s="53">
        <v>33</v>
      </c>
      <c r="H93" s="53">
        <v>38</v>
      </c>
      <c r="I93" s="53"/>
      <c r="J93" s="128">
        <v>8011239522</v>
      </c>
      <c r="K93" s="57" t="s">
        <v>574</v>
      </c>
      <c r="L93" s="53" t="s">
        <v>1199</v>
      </c>
      <c r="M93" s="51">
        <v>9678139820</v>
      </c>
      <c r="N93" s="64" t="s">
        <v>300</v>
      </c>
      <c r="O93" s="61">
        <v>7637991921</v>
      </c>
      <c r="P93" s="107" t="s">
        <v>843</v>
      </c>
      <c r="Q93" s="51" t="s">
        <v>420</v>
      </c>
      <c r="R93" s="51">
        <v>20</v>
      </c>
      <c r="S93" s="57" t="s">
        <v>74</v>
      </c>
      <c r="T93" s="100"/>
    </row>
    <row r="94" spans="1:20">
      <c r="A94" s="4">
        <v>90</v>
      </c>
      <c r="B94" s="53" t="s">
        <v>67</v>
      </c>
      <c r="C94" s="72" t="s">
        <v>575</v>
      </c>
      <c r="D94" s="53" t="s">
        <v>107</v>
      </c>
      <c r="E94" s="58">
        <v>18306040104</v>
      </c>
      <c r="F94" s="55" t="s">
        <v>108</v>
      </c>
      <c r="G94" s="53">
        <v>34</v>
      </c>
      <c r="H94" s="53">
        <v>29</v>
      </c>
      <c r="I94" s="53">
        <v>51</v>
      </c>
      <c r="J94" s="128">
        <v>9957436336</v>
      </c>
      <c r="K94" s="57" t="s">
        <v>574</v>
      </c>
      <c r="L94" s="53"/>
      <c r="M94" s="51"/>
      <c r="N94" s="64" t="s">
        <v>281</v>
      </c>
      <c r="O94" s="61">
        <v>9577779365</v>
      </c>
      <c r="P94" s="107" t="s">
        <v>843</v>
      </c>
      <c r="Q94" s="51" t="s">
        <v>420</v>
      </c>
      <c r="R94" s="51">
        <v>20</v>
      </c>
      <c r="S94" s="57" t="s">
        <v>74</v>
      </c>
      <c r="T94" s="100"/>
    </row>
    <row r="95" spans="1:20">
      <c r="A95" s="4">
        <v>91</v>
      </c>
      <c r="B95" s="53" t="s">
        <v>67</v>
      </c>
      <c r="C95" s="72" t="s">
        <v>576</v>
      </c>
      <c r="D95" s="53" t="s">
        <v>107</v>
      </c>
      <c r="E95" s="58">
        <v>18306040108</v>
      </c>
      <c r="F95" s="55" t="s">
        <v>108</v>
      </c>
      <c r="G95" s="53">
        <v>19</v>
      </c>
      <c r="H95" s="53">
        <v>12</v>
      </c>
      <c r="I95" s="53">
        <v>68</v>
      </c>
      <c r="J95" s="128">
        <v>9854550571</v>
      </c>
      <c r="K95" s="57" t="s">
        <v>577</v>
      </c>
      <c r="L95" s="53"/>
      <c r="M95" s="51"/>
      <c r="N95" s="64" t="s">
        <v>186</v>
      </c>
      <c r="O95" s="61">
        <v>8474066318</v>
      </c>
      <c r="P95" s="107" t="s">
        <v>843</v>
      </c>
      <c r="Q95" s="51" t="s">
        <v>420</v>
      </c>
      <c r="R95" s="51">
        <v>20</v>
      </c>
      <c r="S95" s="57" t="s">
        <v>74</v>
      </c>
      <c r="T95" s="100"/>
    </row>
    <row r="96" spans="1:20">
      <c r="A96" s="4">
        <v>92</v>
      </c>
      <c r="B96" s="53" t="s">
        <v>67</v>
      </c>
      <c r="C96" s="72" t="s">
        <v>578</v>
      </c>
      <c r="D96" s="53" t="s">
        <v>107</v>
      </c>
      <c r="E96" s="58">
        <v>18306040107</v>
      </c>
      <c r="F96" s="55" t="s">
        <v>108</v>
      </c>
      <c r="G96" s="53">
        <v>25</v>
      </c>
      <c r="H96" s="53">
        <v>16</v>
      </c>
      <c r="I96" s="53">
        <v>63</v>
      </c>
      <c r="J96" s="128">
        <v>8011240085</v>
      </c>
      <c r="K96" s="57" t="s">
        <v>577</v>
      </c>
      <c r="L96" s="53"/>
      <c r="M96" s="51"/>
      <c r="N96" s="64" t="s">
        <v>186</v>
      </c>
      <c r="O96" s="61">
        <v>8474066318</v>
      </c>
      <c r="P96" s="107" t="s">
        <v>850</v>
      </c>
      <c r="Q96" s="51" t="s">
        <v>418</v>
      </c>
      <c r="R96" s="51">
        <v>70</v>
      </c>
      <c r="S96" s="57" t="s">
        <v>74</v>
      </c>
      <c r="T96" s="100"/>
    </row>
    <row r="97" spans="1:20">
      <c r="A97" s="4">
        <v>93</v>
      </c>
      <c r="B97" s="53" t="s">
        <v>67</v>
      </c>
      <c r="C97" s="72" t="s">
        <v>579</v>
      </c>
      <c r="D97" s="53" t="s">
        <v>107</v>
      </c>
      <c r="E97" s="58">
        <v>18306040105</v>
      </c>
      <c r="F97" s="55" t="s">
        <v>108</v>
      </c>
      <c r="G97" s="53">
        <v>22</v>
      </c>
      <c r="H97" s="53">
        <v>22</v>
      </c>
      <c r="I97" s="53">
        <v>51</v>
      </c>
      <c r="J97" s="128">
        <v>9613215285</v>
      </c>
      <c r="K97" s="57" t="s">
        <v>574</v>
      </c>
      <c r="L97" s="53"/>
      <c r="M97" s="51"/>
      <c r="N97" s="64" t="s">
        <v>580</v>
      </c>
      <c r="O97" s="61">
        <v>9085506380</v>
      </c>
      <c r="P97" s="107" t="s">
        <v>850</v>
      </c>
      <c r="Q97" s="51" t="s">
        <v>418</v>
      </c>
      <c r="R97" s="53">
        <v>70</v>
      </c>
      <c r="S97" s="53" t="s">
        <v>74</v>
      </c>
      <c r="T97" s="100"/>
    </row>
    <row r="98" spans="1:20">
      <c r="A98" s="4">
        <v>94</v>
      </c>
      <c r="B98" s="53" t="s">
        <v>67</v>
      </c>
      <c r="C98" s="72" t="s">
        <v>309</v>
      </c>
      <c r="D98" s="53" t="s">
        <v>107</v>
      </c>
      <c r="E98" s="58">
        <v>18306040309</v>
      </c>
      <c r="F98" s="55" t="s">
        <v>108</v>
      </c>
      <c r="G98" s="53">
        <v>26</v>
      </c>
      <c r="H98" s="53">
        <v>25</v>
      </c>
      <c r="I98" s="53">
        <v>100</v>
      </c>
      <c r="J98" s="128">
        <v>9613051664</v>
      </c>
      <c r="K98" s="86" t="s">
        <v>253</v>
      </c>
      <c r="L98" s="53" t="s">
        <v>254</v>
      </c>
      <c r="M98" s="53"/>
      <c r="N98" s="53" t="s">
        <v>246</v>
      </c>
      <c r="O98" s="53">
        <v>9577070599</v>
      </c>
      <c r="P98" s="107" t="s">
        <v>881</v>
      </c>
      <c r="Q98" s="51" t="s">
        <v>419</v>
      </c>
      <c r="R98" s="53">
        <v>70</v>
      </c>
      <c r="S98" s="53" t="s">
        <v>74</v>
      </c>
      <c r="T98" s="100"/>
    </row>
    <row r="99" spans="1:20">
      <c r="A99" s="4">
        <v>95</v>
      </c>
      <c r="B99" s="53" t="s">
        <v>67</v>
      </c>
      <c r="C99" s="72" t="s">
        <v>310</v>
      </c>
      <c r="D99" s="53" t="s">
        <v>107</v>
      </c>
      <c r="E99" s="58">
        <v>18306040311</v>
      </c>
      <c r="F99" s="55" t="s">
        <v>108</v>
      </c>
      <c r="G99" s="53">
        <v>55</v>
      </c>
      <c r="H99" s="53">
        <v>48</v>
      </c>
      <c r="I99" s="53">
        <v>110</v>
      </c>
      <c r="J99" s="128">
        <v>9859264811</v>
      </c>
      <c r="K99" s="86" t="s">
        <v>253</v>
      </c>
      <c r="L99" s="53" t="s">
        <v>254</v>
      </c>
      <c r="M99" s="53"/>
      <c r="N99" s="53" t="s">
        <v>246</v>
      </c>
      <c r="O99" s="53">
        <v>9577070599</v>
      </c>
      <c r="P99" s="107" t="s">
        <v>860</v>
      </c>
      <c r="Q99" s="53" t="s">
        <v>417</v>
      </c>
      <c r="R99" s="53">
        <v>70</v>
      </c>
      <c r="S99" s="53" t="s">
        <v>74</v>
      </c>
      <c r="T99" s="100"/>
    </row>
    <row r="100" spans="1:20">
      <c r="A100" s="4">
        <v>96</v>
      </c>
      <c r="B100" s="53" t="s">
        <v>67</v>
      </c>
      <c r="C100" s="72" t="s">
        <v>311</v>
      </c>
      <c r="D100" s="53" t="s">
        <v>107</v>
      </c>
      <c r="E100" s="58">
        <v>18306040310</v>
      </c>
      <c r="F100" s="55" t="s">
        <v>108</v>
      </c>
      <c r="G100" s="53">
        <v>54</v>
      </c>
      <c r="H100" s="53">
        <v>71</v>
      </c>
      <c r="I100" s="53">
        <v>121</v>
      </c>
      <c r="J100" s="128">
        <v>8638449040</v>
      </c>
      <c r="K100" s="86" t="s">
        <v>253</v>
      </c>
      <c r="L100" s="53" t="s">
        <v>254</v>
      </c>
      <c r="M100" s="53"/>
      <c r="N100" s="53" t="s">
        <v>246</v>
      </c>
      <c r="O100" s="53">
        <v>9577070599</v>
      </c>
      <c r="P100" s="107" t="s">
        <v>850</v>
      </c>
      <c r="Q100" s="53" t="s">
        <v>418</v>
      </c>
      <c r="R100" s="53">
        <v>70</v>
      </c>
      <c r="S100" s="53" t="s">
        <v>74</v>
      </c>
      <c r="T100" s="100"/>
    </row>
    <row r="101" spans="1:20">
      <c r="A101" s="4">
        <v>97</v>
      </c>
      <c r="B101" s="53" t="s">
        <v>67</v>
      </c>
      <c r="C101" s="72" t="s">
        <v>458</v>
      </c>
      <c r="D101" s="53" t="s">
        <v>107</v>
      </c>
      <c r="E101" s="58">
        <v>18306090910</v>
      </c>
      <c r="F101" s="55" t="s">
        <v>108</v>
      </c>
      <c r="G101" s="53">
        <v>19</v>
      </c>
      <c r="H101" s="53">
        <v>15</v>
      </c>
      <c r="I101" s="53">
        <v>51</v>
      </c>
      <c r="J101" s="53">
        <v>9869377072</v>
      </c>
      <c r="K101" s="57" t="s">
        <v>437</v>
      </c>
      <c r="L101" s="51"/>
      <c r="M101" s="51"/>
      <c r="N101" s="65" t="s">
        <v>459</v>
      </c>
      <c r="O101" s="61">
        <v>8723868165</v>
      </c>
      <c r="P101" s="85">
        <v>43800</v>
      </c>
      <c r="Q101" s="51" t="s">
        <v>422</v>
      </c>
      <c r="R101" s="51">
        <v>35</v>
      </c>
      <c r="S101" s="57" t="s">
        <v>74</v>
      </c>
      <c r="T101" s="100"/>
    </row>
    <row r="102" spans="1:20">
      <c r="A102" s="4">
        <v>98</v>
      </c>
      <c r="B102" s="53" t="s">
        <v>67</v>
      </c>
      <c r="C102" s="72" t="s">
        <v>241</v>
      </c>
      <c r="D102" s="53" t="s">
        <v>107</v>
      </c>
      <c r="E102" s="58">
        <v>18306090911</v>
      </c>
      <c r="F102" s="55" t="s">
        <v>108</v>
      </c>
      <c r="G102" s="53">
        <v>32</v>
      </c>
      <c r="H102" s="53">
        <v>24</v>
      </c>
      <c r="I102" s="53">
        <v>67</v>
      </c>
      <c r="J102" s="53">
        <v>9859714758</v>
      </c>
      <c r="K102" s="57" t="s">
        <v>241</v>
      </c>
      <c r="L102" s="51"/>
      <c r="M102" s="51"/>
      <c r="N102" s="64" t="s">
        <v>245</v>
      </c>
      <c r="O102" s="73">
        <v>9854748381</v>
      </c>
      <c r="P102" s="85">
        <v>43800</v>
      </c>
      <c r="Q102" s="53" t="s">
        <v>422</v>
      </c>
      <c r="R102" s="51">
        <v>40</v>
      </c>
      <c r="S102" s="57" t="s">
        <v>74</v>
      </c>
      <c r="T102" s="100"/>
    </row>
    <row r="103" spans="1:20">
      <c r="A103" s="4">
        <v>99</v>
      </c>
      <c r="B103" s="53" t="s">
        <v>67</v>
      </c>
      <c r="C103" s="72" t="s">
        <v>590</v>
      </c>
      <c r="D103" s="53" t="s">
        <v>107</v>
      </c>
      <c r="E103" s="58">
        <v>18306090322</v>
      </c>
      <c r="F103" s="55" t="s">
        <v>108</v>
      </c>
      <c r="G103" s="53">
        <v>27</v>
      </c>
      <c r="H103" s="53">
        <v>28</v>
      </c>
      <c r="I103" s="53">
        <v>55</v>
      </c>
      <c r="J103" s="53">
        <v>9613073884</v>
      </c>
      <c r="K103" s="57" t="s">
        <v>241</v>
      </c>
      <c r="L103" s="51"/>
      <c r="M103" s="51"/>
      <c r="N103" s="64" t="s">
        <v>270</v>
      </c>
      <c r="O103" s="73">
        <v>9577674793</v>
      </c>
      <c r="P103" s="85">
        <v>43800</v>
      </c>
      <c r="Q103" s="53" t="s">
        <v>422</v>
      </c>
      <c r="R103" s="51">
        <v>45</v>
      </c>
      <c r="S103" s="57" t="s">
        <v>74</v>
      </c>
      <c r="T103" s="100"/>
    </row>
    <row r="104" spans="1:20">
      <c r="A104" s="4">
        <v>100</v>
      </c>
      <c r="B104" s="53" t="s">
        <v>67</v>
      </c>
      <c r="C104" s="72" t="s">
        <v>1200</v>
      </c>
      <c r="D104" s="53" t="s">
        <v>107</v>
      </c>
      <c r="E104" s="58">
        <v>18306090912</v>
      </c>
      <c r="F104" s="55" t="s">
        <v>108</v>
      </c>
      <c r="G104" s="53">
        <v>21</v>
      </c>
      <c r="H104" s="53">
        <v>11</v>
      </c>
      <c r="I104" s="53">
        <v>55</v>
      </c>
      <c r="J104" s="53">
        <v>9577745516</v>
      </c>
      <c r="K104" s="64" t="s">
        <v>258</v>
      </c>
      <c r="L104" s="51"/>
      <c r="M104" s="51"/>
      <c r="N104" s="64" t="s">
        <v>500</v>
      </c>
      <c r="O104" s="73">
        <v>7399492001</v>
      </c>
      <c r="P104" s="85">
        <v>43800</v>
      </c>
      <c r="Q104" s="53" t="s">
        <v>422</v>
      </c>
      <c r="R104" s="51">
        <v>50</v>
      </c>
      <c r="S104" s="57" t="s">
        <v>74</v>
      </c>
      <c r="T104" s="100"/>
    </row>
    <row r="105" spans="1:20">
      <c r="A105" s="4">
        <v>101</v>
      </c>
      <c r="B105" s="53" t="s">
        <v>67</v>
      </c>
      <c r="C105" s="72" t="s">
        <v>460</v>
      </c>
      <c r="D105" s="53" t="s">
        <v>107</v>
      </c>
      <c r="E105" s="58">
        <v>18306090901</v>
      </c>
      <c r="F105" s="55" t="s">
        <v>108</v>
      </c>
      <c r="G105" s="53">
        <v>19</v>
      </c>
      <c r="H105" s="53">
        <v>15</v>
      </c>
      <c r="I105" s="53">
        <v>40</v>
      </c>
      <c r="J105" s="53">
        <v>9954435551</v>
      </c>
      <c r="K105" s="64" t="s">
        <v>87</v>
      </c>
      <c r="L105" s="51"/>
      <c r="M105" s="51"/>
      <c r="N105" s="64" t="s">
        <v>184</v>
      </c>
      <c r="O105" s="57">
        <v>9706612990</v>
      </c>
      <c r="P105" s="85" t="s">
        <v>882</v>
      </c>
      <c r="Q105" s="51" t="s">
        <v>421</v>
      </c>
      <c r="R105" s="51">
        <v>50</v>
      </c>
      <c r="S105" s="53"/>
      <c r="T105" s="100"/>
    </row>
    <row r="106" spans="1:20">
      <c r="A106" s="4">
        <v>102</v>
      </c>
      <c r="B106" s="53" t="s">
        <v>67</v>
      </c>
      <c r="C106" s="72" t="s">
        <v>1201</v>
      </c>
      <c r="D106" s="53" t="s">
        <v>107</v>
      </c>
      <c r="E106" s="58">
        <v>18306090902</v>
      </c>
      <c r="F106" s="55" t="s">
        <v>108</v>
      </c>
      <c r="G106" s="53">
        <v>23</v>
      </c>
      <c r="H106" s="53">
        <v>28</v>
      </c>
      <c r="I106" s="53">
        <v>55</v>
      </c>
      <c r="J106" s="58">
        <v>9864603153</v>
      </c>
      <c r="K106" s="64" t="s">
        <v>286</v>
      </c>
      <c r="L106" s="101" t="s">
        <v>287</v>
      </c>
      <c r="M106" s="60">
        <v>9401450778</v>
      </c>
      <c r="N106" s="64" t="s">
        <v>463</v>
      </c>
      <c r="O106" s="57">
        <v>7896463521</v>
      </c>
      <c r="P106" s="85" t="s">
        <v>882</v>
      </c>
      <c r="Q106" s="51" t="s">
        <v>421</v>
      </c>
      <c r="R106" s="51">
        <v>40</v>
      </c>
      <c r="S106" s="53"/>
      <c r="T106" s="100"/>
    </row>
    <row r="107" spans="1:20" ht="31.5">
      <c r="A107" s="4">
        <v>103</v>
      </c>
      <c r="B107" s="53" t="s">
        <v>67</v>
      </c>
      <c r="C107" s="72" t="s">
        <v>461</v>
      </c>
      <c r="D107" s="53" t="s">
        <v>107</v>
      </c>
      <c r="E107" s="58">
        <v>18306090926</v>
      </c>
      <c r="F107" s="55" t="s">
        <v>108</v>
      </c>
      <c r="G107" s="53">
        <v>23</v>
      </c>
      <c r="H107" s="53">
        <v>26</v>
      </c>
      <c r="I107" s="53">
        <v>85</v>
      </c>
      <c r="J107" s="53">
        <v>9859184080</v>
      </c>
      <c r="K107" s="64" t="s">
        <v>283</v>
      </c>
      <c r="L107" s="64" t="s">
        <v>284</v>
      </c>
      <c r="M107" s="60">
        <v>9401450786</v>
      </c>
      <c r="N107" s="64" t="s">
        <v>428</v>
      </c>
      <c r="O107" s="61">
        <v>8876607263</v>
      </c>
      <c r="P107" s="85" t="s">
        <v>880</v>
      </c>
      <c r="Q107" s="51" t="s">
        <v>418</v>
      </c>
      <c r="R107" s="51">
        <v>30</v>
      </c>
      <c r="S107" s="53"/>
      <c r="T107" s="100"/>
    </row>
    <row r="108" spans="1:20">
      <c r="A108" s="4">
        <v>104</v>
      </c>
      <c r="B108" s="53" t="s">
        <v>67</v>
      </c>
      <c r="C108" s="72" t="s">
        <v>462</v>
      </c>
      <c r="D108" s="53" t="s">
        <v>107</v>
      </c>
      <c r="E108" s="58">
        <v>18306090903</v>
      </c>
      <c r="F108" s="55" t="s">
        <v>108</v>
      </c>
      <c r="G108" s="53">
        <v>27</v>
      </c>
      <c r="H108" s="53">
        <v>34</v>
      </c>
      <c r="I108" s="53">
        <v>57</v>
      </c>
      <c r="J108" s="53">
        <v>9613632168</v>
      </c>
      <c r="K108" s="64" t="s">
        <v>286</v>
      </c>
      <c r="L108" s="101" t="s">
        <v>287</v>
      </c>
      <c r="M108" s="60">
        <v>9401450778</v>
      </c>
      <c r="N108" s="64" t="s">
        <v>463</v>
      </c>
      <c r="O108" s="57">
        <v>7896463521</v>
      </c>
      <c r="P108" s="85" t="s">
        <v>846</v>
      </c>
      <c r="Q108" s="51" t="s">
        <v>419</v>
      </c>
      <c r="R108" s="51">
        <v>30</v>
      </c>
      <c r="S108" s="53"/>
      <c r="T108" s="100"/>
    </row>
    <row r="109" spans="1:20" ht="31.5">
      <c r="A109" s="4">
        <v>105</v>
      </c>
      <c r="B109" s="53" t="s">
        <v>67</v>
      </c>
      <c r="C109" s="72" t="s">
        <v>464</v>
      </c>
      <c r="D109" s="53" t="s">
        <v>107</v>
      </c>
      <c r="E109" s="58">
        <v>18306090904</v>
      </c>
      <c r="F109" s="55" t="s">
        <v>108</v>
      </c>
      <c r="G109" s="53">
        <v>24</v>
      </c>
      <c r="H109" s="53">
        <v>24</v>
      </c>
      <c r="I109" s="53">
        <v>46</v>
      </c>
      <c r="J109" s="53">
        <v>8876782024</v>
      </c>
      <c r="K109" s="64" t="s">
        <v>125</v>
      </c>
      <c r="L109" s="64" t="s">
        <v>465</v>
      </c>
      <c r="M109" s="51"/>
      <c r="N109" s="64" t="s">
        <v>466</v>
      </c>
      <c r="O109" s="57">
        <v>9954872857</v>
      </c>
      <c r="P109" s="85" t="s">
        <v>846</v>
      </c>
      <c r="Q109" s="51" t="s">
        <v>419</v>
      </c>
      <c r="R109" s="51">
        <v>60</v>
      </c>
      <c r="S109" s="53"/>
      <c r="T109" s="100"/>
    </row>
    <row r="110" spans="1:20" ht="47.25">
      <c r="A110" s="4">
        <v>106</v>
      </c>
      <c r="B110" s="53" t="s">
        <v>67</v>
      </c>
      <c r="C110" s="72" t="s">
        <v>467</v>
      </c>
      <c r="D110" s="53" t="s">
        <v>107</v>
      </c>
      <c r="E110" s="58">
        <v>18306090905</v>
      </c>
      <c r="F110" s="55" t="s">
        <v>108</v>
      </c>
      <c r="G110" s="53">
        <v>8</v>
      </c>
      <c r="H110" s="53">
        <v>12</v>
      </c>
      <c r="I110" s="53">
        <v>17</v>
      </c>
      <c r="J110" s="53">
        <v>9706827574</v>
      </c>
      <c r="K110" s="64" t="s">
        <v>125</v>
      </c>
      <c r="L110" s="64" t="s">
        <v>126</v>
      </c>
      <c r="M110" s="68">
        <v>9859004836</v>
      </c>
      <c r="N110" s="64" t="s">
        <v>468</v>
      </c>
      <c r="O110" s="57">
        <v>8723848623</v>
      </c>
      <c r="P110" s="85" t="s">
        <v>846</v>
      </c>
      <c r="Q110" s="51" t="s">
        <v>419</v>
      </c>
      <c r="R110" s="51">
        <v>70</v>
      </c>
      <c r="S110" s="53"/>
      <c r="T110" s="100"/>
    </row>
    <row r="111" spans="1:20">
      <c r="A111" s="4">
        <v>107</v>
      </c>
      <c r="B111" s="53" t="s">
        <v>67</v>
      </c>
      <c r="C111" s="72" t="s">
        <v>548</v>
      </c>
      <c r="D111" s="53" t="s">
        <v>107</v>
      </c>
      <c r="E111" s="58">
        <v>18306091006</v>
      </c>
      <c r="F111" s="55" t="s">
        <v>108</v>
      </c>
      <c r="G111" s="53">
        <v>47</v>
      </c>
      <c r="H111" s="53">
        <v>36</v>
      </c>
      <c r="I111" s="53">
        <v>66</v>
      </c>
      <c r="J111" s="53">
        <v>9854787767</v>
      </c>
      <c r="K111" s="64" t="s">
        <v>255</v>
      </c>
      <c r="L111" s="64" t="s">
        <v>256</v>
      </c>
      <c r="M111" s="60">
        <v>9577094025</v>
      </c>
      <c r="N111" s="64" t="s">
        <v>549</v>
      </c>
      <c r="O111" s="61">
        <v>9954811603</v>
      </c>
      <c r="P111" s="85" t="s">
        <v>879</v>
      </c>
      <c r="Q111" s="51" t="s">
        <v>419</v>
      </c>
      <c r="R111" s="51">
        <v>8</v>
      </c>
      <c r="S111" s="57" t="s">
        <v>74</v>
      </c>
      <c r="T111" s="100"/>
    </row>
    <row r="112" spans="1:20">
      <c r="A112" s="4">
        <v>108</v>
      </c>
      <c r="B112" s="53" t="s">
        <v>67</v>
      </c>
      <c r="C112" s="72" t="s">
        <v>609</v>
      </c>
      <c r="D112" s="53" t="s">
        <v>107</v>
      </c>
      <c r="E112" s="58">
        <v>18306090107</v>
      </c>
      <c r="F112" s="55" t="s">
        <v>108</v>
      </c>
      <c r="G112" s="53">
        <v>24</v>
      </c>
      <c r="H112" s="53">
        <v>27</v>
      </c>
      <c r="I112" s="53">
        <v>41</v>
      </c>
      <c r="J112" s="53">
        <v>7399321802</v>
      </c>
      <c r="K112" s="64" t="s">
        <v>250</v>
      </c>
      <c r="L112" s="64" t="s">
        <v>252</v>
      </c>
      <c r="M112" s="60">
        <v>9954698882</v>
      </c>
      <c r="N112" s="64" t="s">
        <v>507</v>
      </c>
      <c r="O112" s="61">
        <v>8724096315</v>
      </c>
      <c r="P112" s="85" t="s">
        <v>879</v>
      </c>
      <c r="Q112" s="51" t="s">
        <v>421</v>
      </c>
      <c r="R112" s="51">
        <v>4</v>
      </c>
      <c r="S112" s="57" t="s">
        <v>74</v>
      </c>
      <c r="T112" s="100"/>
    </row>
    <row r="113" spans="1:20">
      <c r="A113" s="4">
        <v>109</v>
      </c>
      <c r="B113" s="53" t="s">
        <v>67</v>
      </c>
      <c r="C113" s="72" t="s">
        <v>631</v>
      </c>
      <c r="D113" s="53" t="s">
        <v>107</v>
      </c>
      <c r="E113" s="58">
        <v>18306091023</v>
      </c>
      <c r="F113" s="55" t="s">
        <v>108</v>
      </c>
      <c r="G113" s="53">
        <v>14</v>
      </c>
      <c r="H113" s="53">
        <v>19</v>
      </c>
      <c r="I113" s="53">
        <v>35</v>
      </c>
      <c r="J113" s="53">
        <v>9854718542</v>
      </c>
      <c r="K113" s="78" t="s">
        <v>484</v>
      </c>
      <c r="L113" s="90" t="s">
        <v>485</v>
      </c>
      <c r="M113" s="60">
        <v>9401450796</v>
      </c>
      <c r="N113" s="56" t="s">
        <v>486</v>
      </c>
      <c r="O113" s="61">
        <v>7896401108</v>
      </c>
      <c r="P113" s="85">
        <v>43497</v>
      </c>
      <c r="Q113" s="51" t="s">
        <v>421</v>
      </c>
      <c r="R113" s="51">
        <v>60</v>
      </c>
      <c r="S113" s="51" t="s">
        <v>90</v>
      </c>
      <c r="T113" s="100"/>
    </row>
    <row r="114" spans="1:20">
      <c r="A114" s="4">
        <v>110</v>
      </c>
      <c r="B114" s="53" t="s">
        <v>67</v>
      </c>
      <c r="C114" s="72" t="s">
        <v>621</v>
      </c>
      <c r="D114" s="53" t="s">
        <v>107</v>
      </c>
      <c r="E114" s="58">
        <v>18306091204</v>
      </c>
      <c r="F114" s="55" t="s">
        <v>108</v>
      </c>
      <c r="G114" s="53">
        <v>26</v>
      </c>
      <c r="H114" s="53">
        <v>22</v>
      </c>
      <c r="I114" s="53">
        <v>68</v>
      </c>
      <c r="J114" s="58">
        <v>8253801481</v>
      </c>
      <c r="K114" s="65" t="s">
        <v>276</v>
      </c>
      <c r="L114" s="65" t="s">
        <v>248</v>
      </c>
      <c r="M114" s="60">
        <v>9401450789</v>
      </c>
      <c r="N114" s="56" t="s">
        <v>277</v>
      </c>
      <c r="O114" s="61">
        <v>9854677396</v>
      </c>
      <c r="P114" s="85">
        <v>43525</v>
      </c>
      <c r="Q114" s="51" t="s">
        <v>417</v>
      </c>
      <c r="R114" s="51">
        <v>60</v>
      </c>
      <c r="S114" s="51" t="s">
        <v>90</v>
      </c>
      <c r="T114" s="100"/>
    </row>
    <row r="115" spans="1:20">
      <c r="A115" s="4">
        <v>111</v>
      </c>
      <c r="B115" s="53"/>
      <c r="C115" s="72"/>
      <c r="D115" s="53"/>
      <c r="E115" s="58"/>
      <c r="F115" s="55"/>
      <c r="G115" s="53"/>
      <c r="H115" s="53"/>
      <c r="I115" s="53"/>
      <c r="J115" s="53"/>
      <c r="K115" s="78"/>
      <c r="L115" s="78"/>
      <c r="M115" s="68"/>
      <c r="N115" s="56"/>
      <c r="O115" s="61"/>
      <c r="P115" s="85"/>
      <c r="Q115" s="81"/>
      <c r="R115" s="58"/>
      <c r="S115" s="57"/>
      <c r="T115" s="18"/>
    </row>
    <row r="116" spans="1:20">
      <c r="A116" s="4">
        <v>112</v>
      </c>
      <c r="B116" s="53"/>
      <c r="C116" s="72"/>
      <c r="D116" s="53"/>
      <c r="E116" s="58"/>
      <c r="F116" s="55"/>
      <c r="G116" s="53"/>
      <c r="H116" s="53"/>
      <c r="I116" s="53"/>
      <c r="J116" s="53"/>
      <c r="K116" s="78"/>
      <c r="L116" s="65"/>
      <c r="M116" s="68"/>
      <c r="N116" s="65"/>
      <c r="O116" s="61"/>
      <c r="P116" s="85"/>
      <c r="Q116" s="81"/>
      <c r="R116" s="58"/>
      <c r="S116" s="57"/>
      <c r="T116" s="18"/>
    </row>
    <row r="117" spans="1:20">
      <c r="A117" s="4">
        <v>113</v>
      </c>
      <c r="B117" s="53"/>
      <c r="C117" s="72"/>
      <c r="D117" s="53"/>
      <c r="E117" s="58"/>
      <c r="F117" s="55"/>
      <c r="G117" s="53"/>
      <c r="H117" s="53"/>
      <c r="I117" s="53"/>
      <c r="J117" s="77"/>
      <c r="K117" s="65"/>
      <c r="L117" s="65"/>
      <c r="M117" s="60"/>
      <c r="N117" s="56"/>
      <c r="O117" s="61"/>
      <c r="P117" s="85"/>
      <c r="Q117" s="81"/>
      <c r="R117" s="58"/>
      <c r="S117" s="57"/>
      <c r="T117" s="18"/>
    </row>
    <row r="118" spans="1:20">
      <c r="A118" s="4">
        <v>114</v>
      </c>
      <c r="B118" s="17"/>
      <c r="C118" s="18"/>
      <c r="D118" s="18"/>
      <c r="E118" s="19"/>
      <c r="F118" s="18"/>
      <c r="G118" s="19"/>
      <c r="H118" s="19"/>
      <c r="I118" s="17">
        <f t="shared" ref="I118:I164" si="0">+G118+H118</f>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110</v>
      </c>
      <c r="D165" s="21"/>
      <c r="E165" s="13"/>
      <c r="F165" s="21"/>
      <c r="G165" s="21">
        <f>SUM(G5:G164)</f>
        <v>3282</v>
      </c>
      <c r="H165" s="21">
        <f>SUM(H5:H164)</f>
        <v>3206</v>
      </c>
      <c r="I165" s="21">
        <f>SUM(I5:I164)</f>
        <v>7040</v>
      </c>
      <c r="J165" s="21"/>
      <c r="K165" s="21"/>
      <c r="L165" s="21"/>
      <c r="M165" s="21"/>
      <c r="N165" s="21"/>
      <c r="O165" s="21"/>
      <c r="P165" s="14"/>
      <c r="Q165" s="21"/>
      <c r="R165" s="21"/>
      <c r="S165" s="21"/>
      <c r="T165" s="12"/>
    </row>
    <row r="166" spans="1:20">
      <c r="A166" s="46" t="s">
        <v>66</v>
      </c>
      <c r="B166" s="10">
        <f>COUNTIF(B$5:B$164,"Team 1")</f>
        <v>58</v>
      </c>
      <c r="C166" s="46" t="s">
        <v>29</v>
      </c>
      <c r="D166" s="10">
        <f>COUNTIF(D5:D164,"Anganwadi")</f>
        <v>0</v>
      </c>
    </row>
    <row r="167" spans="1:20">
      <c r="A167" s="46" t="s">
        <v>67</v>
      </c>
      <c r="B167" s="10">
        <f>COUNTIF(B$6:B$164,"Team 2")</f>
        <v>52</v>
      </c>
      <c r="C167" s="46" t="s">
        <v>27</v>
      </c>
      <c r="D167" s="10">
        <f>COUNTIF(D5:D164,"School")</f>
        <v>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3" activePane="bottomRight" state="frozen"/>
      <selection pane="topRight" activeCell="C1" sqref="C1"/>
      <selection pane="bottomLeft" activeCell="A5" sqref="A5"/>
      <selection pane="bottomRight" activeCell="C3" sqref="C3:C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2" t="s">
        <v>1244</v>
      </c>
      <c r="B1" s="192"/>
      <c r="C1" s="192"/>
      <c r="D1" s="193"/>
      <c r="E1" s="193"/>
      <c r="F1" s="193"/>
      <c r="G1" s="193"/>
      <c r="H1" s="193"/>
      <c r="I1" s="193"/>
      <c r="J1" s="193"/>
      <c r="K1" s="193"/>
      <c r="L1" s="193"/>
      <c r="M1" s="193"/>
      <c r="N1" s="193"/>
      <c r="O1" s="193"/>
      <c r="P1" s="193"/>
      <c r="Q1" s="193"/>
      <c r="R1" s="193"/>
      <c r="S1" s="193"/>
    </row>
    <row r="2" spans="1:20">
      <c r="A2" s="186" t="s">
        <v>63</v>
      </c>
      <c r="B2" s="187"/>
      <c r="C2" s="187"/>
      <c r="D2" s="25" t="s">
        <v>883</v>
      </c>
      <c r="E2" s="22"/>
      <c r="F2" s="22"/>
      <c r="G2" s="22"/>
      <c r="H2" s="22"/>
      <c r="I2" s="22"/>
      <c r="J2" s="22"/>
      <c r="K2" s="22"/>
      <c r="L2" s="22"/>
      <c r="M2" s="22"/>
      <c r="N2" s="22"/>
      <c r="O2" s="22"/>
      <c r="P2" s="22"/>
      <c r="Q2" s="22"/>
      <c r="R2" s="22"/>
      <c r="S2" s="22"/>
    </row>
    <row r="3" spans="1:20" ht="24" customHeight="1">
      <c r="A3" s="188" t="s">
        <v>14</v>
      </c>
      <c r="B3" s="184" t="s">
        <v>65</v>
      </c>
      <c r="C3" s="189" t="s">
        <v>7</v>
      </c>
      <c r="D3" s="189" t="s">
        <v>59</v>
      </c>
      <c r="E3" s="189" t="s">
        <v>16</v>
      </c>
      <c r="F3" s="190" t="s">
        <v>17</v>
      </c>
      <c r="G3" s="189" t="s">
        <v>8</v>
      </c>
      <c r="H3" s="189"/>
      <c r="I3" s="189"/>
      <c r="J3" s="189" t="s">
        <v>35</v>
      </c>
      <c r="K3" s="184" t="s">
        <v>37</v>
      </c>
      <c r="L3" s="184" t="s">
        <v>54</v>
      </c>
      <c r="M3" s="184" t="s">
        <v>55</v>
      </c>
      <c r="N3" s="184" t="s">
        <v>38</v>
      </c>
      <c r="O3" s="184" t="s">
        <v>39</v>
      </c>
      <c r="P3" s="188" t="s">
        <v>58</v>
      </c>
      <c r="Q3" s="189" t="s">
        <v>56</v>
      </c>
      <c r="R3" s="189" t="s">
        <v>36</v>
      </c>
      <c r="S3" s="189" t="s">
        <v>57</v>
      </c>
      <c r="T3" s="189" t="s">
        <v>13</v>
      </c>
    </row>
    <row r="4" spans="1:20" ht="25.5" customHeight="1" thickBot="1">
      <c r="A4" s="188"/>
      <c r="B4" s="191"/>
      <c r="C4" s="189"/>
      <c r="D4" s="189"/>
      <c r="E4" s="189"/>
      <c r="F4" s="190"/>
      <c r="G4" s="23" t="s">
        <v>9</v>
      </c>
      <c r="H4" s="23" t="s">
        <v>10</v>
      </c>
      <c r="I4" s="23" t="s">
        <v>11</v>
      </c>
      <c r="J4" s="189"/>
      <c r="K4" s="185"/>
      <c r="L4" s="185"/>
      <c r="M4" s="185"/>
      <c r="N4" s="185"/>
      <c r="O4" s="185"/>
      <c r="P4" s="188"/>
      <c r="Q4" s="188"/>
      <c r="R4" s="189"/>
      <c r="S4" s="189"/>
      <c r="T4" s="189"/>
    </row>
    <row r="5" spans="1:20" ht="17.25" thickBot="1">
      <c r="A5" s="99">
        <v>1</v>
      </c>
      <c r="B5" s="53" t="s">
        <v>66</v>
      </c>
      <c r="C5" s="52" t="s">
        <v>884</v>
      </c>
      <c r="D5" s="53" t="s">
        <v>27</v>
      </c>
      <c r="E5" s="54" t="s">
        <v>885</v>
      </c>
      <c r="F5" s="55" t="s">
        <v>72</v>
      </c>
      <c r="G5" s="65">
        <v>34</v>
      </c>
      <c r="H5" s="65">
        <v>34</v>
      </c>
      <c r="I5" s="56">
        <v>68</v>
      </c>
      <c r="J5" s="109">
        <v>9854760382</v>
      </c>
      <c r="K5" s="57" t="s">
        <v>75</v>
      </c>
      <c r="L5" s="51"/>
      <c r="M5" s="51"/>
      <c r="N5" s="51"/>
      <c r="O5" s="51"/>
      <c r="P5" s="107" t="s">
        <v>886</v>
      </c>
      <c r="Q5" s="51" t="s">
        <v>421</v>
      </c>
      <c r="R5" s="51"/>
      <c r="S5" s="51"/>
      <c r="T5" s="100"/>
    </row>
    <row r="6" spans="1:20" ht="17.25" thickBot="1">
      <c r="A6" s="99">
        <v>2</v>
      </c>
      <c r="B6" s="53" t="s">
        <v>66</v>
      </c>
      <c r="C6" s="52" t="s">
        <v>887</v>
      </c>
      <c r="D6" s="53" t="s">
        <v>27</v>
      </c>
      <c r="E6" s="54" t="s">
        <v>888</v>
      </c>
      <c r="F6" s="55" t="s">
        <v>72</v>
      </c>
      <c r="G6" s="56">
        <v>47</v>
      </c>
      <c r="H6" s="56">
        <v>66</v>
      </c>
      <c r="I6" s="56">
        <v>113</v>
      </c>
      <c r="J6" s="109">
        <v>9401489666</v>
      </c>
      <c r="K6" s="57" t="s">
        <v>75</v>
      </c>
      <c r="L6" s="51"/>
      <c r="M6" s="51"/>
      <c r="N6" s="51"/>
      <c r="O6" s="51"/>
      <c r="P6" s="85" t="s">
        <v>889</v>
      </c>
      <c r="Q6" s="51" t="s">
        <v>417</v>
      </c>
      <c r="R6" s="51">
        <v>70</v>
      </c>
      <c r="S6" s="51" t="s">
        <v>90</v>
      </c>
      <c r="T6" s="100"/>
    </row>
    <row r="7" spans="1:20" ht="17.25" thickBot="1">
      <c r="A7" s="99">
        <v>3</v>
      </c>
      <c r="B7" s="51" t="s">
        <v>66</v>
      </c>
      <c r="C7" s="52" t="s">
        <v>890</v>
      </c>
      <c r="D7" s="53" t="s">
        <v>27</v>
      </c>
      <c r="E7" s="54" t="s">
        <v>891</v>
      </c>
      <c r="F7" s="55" t="s">
        <v>72</v>
      </c>
      <c r="G7" s="56">
        <v>119</v>
      </c>
      <c r="H7" s="56">
        <v>123</v>
      </c>
      <c r="I7" s="56">
        <v>242</v>
      </c>
      <c r="J7" s="109">
        <v>9957245788</v>
      </c>
      <c r="K7" s="57" t="s">
        <v>859</v>
      </c>
      <c r="L7" s="65" t="s">
        <v>130</v>
      </c>
      <c r="M7" s="60">
        <v>9401450771</v>
      </c>
      <c r="N7" s="65" t="s">
        <v>154</v>
      </c>
      <c r="O7" s="61">
        <v>8876467784</v>
      </c>
      <c r="P7" s="85" t="s">
        <v>892</v>
      </c>
      <c r="Q7" s="51" t="s">
        <v>418</v>
      </c>
      <c r="R7" s="51">
        <v>70</v>
      </c>
      <c r="S7" s="51" t="s">
        <v>74</v>
      </c>
      <c r="T7" s="100"/>
    </row>
    <row r="8" spans="1:20" ht="17.25" thickBot="1">
      <c r="A8" s="99">
        <v>4</v>
      </c>
      <c r="B8" s="51" t="s">
        <v>66</v>
      </c>
      <c r="C8" s="52" t="s">
        <v>893</v>
      </c>
      <c r="D8" s="53" t="s">
        <v>27</v>
      </c>
      <c r="E8" s="54" t="s">
        <v>894</v>
      </c>
      <c r="F8" s="55" t="s">
        <v>84</v>
      </c>
      <c r="G8" s="56">
        <v>49</v>
      </c>
      <c r="H8" s="56">
        <v>62</v>
      </c>
      <c r="I8" s="56">
        <v>111</v>
      </c>
      <c r="J8" s="109">
        <v>7086055616</v>
      </c>
      <c r="K8" s="57" t="s">
        <v>129</v>
      </c>
      <c r="L8" s="78" t="s">
        <v>203</v>
      </c>
      <c r="M8" s="60">
        <v>9401450773</v>
      </c>
      <c r="N8" s="65" t="s">
        <v>895</v>
      </c>
      <c r="O8" s="61">
        <v>9957892091</v>
      </c>
      <c r="P8" s="85" t="s">
        <v>896</v>
      </c>
      <c r="Q8" s="51" t="s">
        <v>419</v>
      </c>
      <c r="R8" s="51">
        <v>80</v>
      </c>
      <c r="S8" s="51" t="s">
        <v>74</v>
      </c>
      <c r="T8" s="100"/>
    </row>
    <row r="9" spans="1:20" ht="17.25" thickBot="1">
      <c r="A9" s="99">
        <v>5</v>
      </c>
      <c r="B9" s="51" t="s">
        <v>66</v>
      </c>
      <c r="C9" s="52" t="s">
        <v>897</v>
      </c>
      <c r="D9" s="53" t="s">
        <v>27</v>
      </c>
      <c r="E9" s="54" t="s">
        <v>898</v>
      </c>
      <c r="F9" s="55" t="s">
        <v>72</v>
      </c>
      <c r="G9" s="56">
        <v>52</v>
      </c>
      <c r="H9" s="56">
        <v>75</v>
      </c>
      <c r="I9" s="56">
        <v>127</v>
      </c>
      <c r="J9" s="109">
        <v>9854760628</v>
      </c>
      <c r="K9" s="57" t="s">
        <v>77</v>
      </c>
      <c r="L9" s="78" t="s">
        <v>134</v>
      </c>
      <c r="M9" s="68">
        <v>9859694848</v>
      </c>
      <c r="N9" s="65" t="s">
        <v>166</v>
      </c>
      <c r="O9" s="61">
        <v>9706493323</v>
      </c>
      <c r="P9" s="85">
        <v>43648</v>
      </c>
      <c r="Q9" s="51" t="s">
        <v>417</v>
      </c>
      <c r="R9" s="51">
        <v>12</v>
      </c>
      <c r="S9" s="51" t="s">
        <v>90</v>
      </c>
      <c r="T9" s="100"/>
    </row>
    <row r="10" spans="1:20" ht="17.25" thickBot="1">
      <c r="A10" s="99">
        <v>6</v>
      </c>
      <c r="B10" s="53" t="s">
        <v>66</v>
      </c>
      <c r="C10" s="52" t="s">
        <v>899</v>
      </c>
      <c r="D10" s="53" t="s">
        <v>27</v>
      </c>
      <c r="E10" s="54" t="s">
        <v>900</v>
      </c>
      <c r="F10" s="55" t="s">
        <v>72</v>
      </c>
      <c r="G10" s="65">
        <v>49</v>
      </c>
      <c r="H10" s="65">
        <v>57</v>
      </c>
      <c r="I10" s="56">
        <v>106</v>
      </c>
      <c r="J10" s="110">
        <v>8876791229</v>
      </c>
      <c r="K10" s="57" t="s">
        <v>75</v>
      </c>
      <c r="L10" s="51"/>
      <c r="M10" s="51"/>
      <c r="N10" s="51"/>
      <c r="O10" s="51"/>
      <c r="P10" s="85" t="s">
        <v>901</v>
      </c>
      <c r="Q10" s="51" t="s">
        <v>420</v>
      </c>
      <c r="R10" s="51">
        <v>20</v>
      </c>
      <c r="S10" s="57" t="s">
        <v>74</v>
      </c>
      <c r="T10" s="100"/>
    </row>
    <row r="11" spans="1:20" ht="17.25" thickBot="1">
      <c r="A11" s="99">
        <v>7</v>
      </c>
      <c r="B11" s="53" t="s">
        <v>66</v>
      </c>
      <c r="C11" s="52" t="s">
        <v>902</v>
      </c>
      <c r="D11" s="53" t="s">
        <v>27</v>
      </c>
      <c r="E11" s="54" t="s">
        <v>903</v>
      </c>
      <c r="F11" s="55" t="s">
        <v>72</v>
      </c>
      <c r="G11" s="56">
        <v>71</v>
      </c>
      <c r="H11" s="56">
        <v>86</v>
      </c>
      <c r="I11" s="56">
        <v>157</v>
      </c>
      <c r="J11" s="110">
        <v>9706159204</v>
      </c>
      <c r="K11" s="57" t="s">
        <v>75</v>
      </c>
      <c r="L11" s="51"/>
      <c r="M11" s="51"/>
      <c r="N11" s="51"/>
      <c r="O11" s="51"/>
      <c r="P11" s="85" t="s">
        <v>904</v>
      </c>
      <c r="Q11" s="51" t="s">
        <v>422</v>
      </c>
      <c r="R11" s="51">
        <v>44</v>
      </c>
      <c r="S11" s="57" t="s">
        <v>74</v>
      </c>
      <c r="T11" s="100"/>
    </row>
    <row r="12" spans="1:20" ht="17.25" thickBot="1">
      <c r="A12" s="99">
        <v>8</v>
      </c>
      <c r="B12" s="53" t="s">
        <v>66</v>
      </c>
      <c r="C12" s="52" t="s">
        <v>905</v>
      </c>
      <c r="D12" s="53" t="s">
        <v>27</v>
      </c>
      <c r="E12" s="54" t="s">
        <v>906</v>
      </c>
      <c r="F12" s="55" t="s">
        <v>84</v>
      </c>
      <c r="G12" s="56">
        <v>31</v>
      </c>
      <c r="H12" s="56">
        <v>39</v>
      </c>
      <c r="I12" s="56">
        <v>70</v>
      </c>
      <c r="J12" s="109">
        <v>9577177256</v>
      </c>
      <c r="K12" s="57" t="s">
        <v>75</v>
      </c>
      <c r="L12" s="51"/>
      <c r="M12" s="51"/>
      <c r="N12" s="51"/>
      <c r="O12" s="51"/>
      <c r="P12" s="85" t="s">
        <v>907</v>
      </c>
      <c r="Q12" s="51" t="s">
        <v>421</v>
      </c>
      <c r="R12" s="51">
        <v>40</v>
      </c>
      <c r="S12" s="51" t="s">
        <v>90</v>
      </c>
      <c r="T12" s="100"/>
    </row>
    <row r="13" spans="1:20" ht="48" thickBot="1">
      <c r="A13" s="99">
        <v>9</v>
      </c>
      <c r="B13" s="51" t="s">
        <v>66</v>
      </c>
      <c r="C13" s="52" t="s">
        <v>908</v>
      </c>
      <c r="D13" s="53" t="s">
        <v>27</v>
      </c>
      <c r="E13" s="54" t="s">
        <v>909</v>
      </c>
      <c r="F13" s="55" t="s">
        <v>72</v>
      </c>
      <c r="G13" s="56">
        <v>175</v>
      </c>
      <c r="H13" s="56">
        <v>220</v>
      </c>
      <c r="I13" s="56">
        <v>395</v>
      </c>
      <c r="J13" s="109">
        <v>9401743890</v>
      </c>
      <c r="K13" s="65" t="s">
        <v>859</v>
      </c>
      <c r="L13" s="65" t="s">
        <v>207</v>
      </c>
      <c r="M13" s="68">
        <v>9859057170</v>
      </c>
      <c r="N13" s="65" t="s">
        <v>208</v>
      </c>
      <c r="O13" s="61">
        <v>9854352480</v>
      </c>
      <c r="P13" s="85" t="s">
        <v>910</v>
      </c>
      <c r="Q13" s="51" t="s">
        <v>911</v>
      </c>
      <c r="R13" s="51">
        <v>40</v>
      </c>
      <c r="S13" s="57" t="s">
        <v>74</v>
      </c>
      <c r="T13" s="100"/>
    </row>
    <row r="14" spans="1:20" ht="17.25" thickBot="1">
      <c r="A14" s="99">
        <v>10</v>
      </c>
      <c r="B14" s="51" t="s">
        <v>66</v>
      </c>
      <c r="C14" s="52" t="s">
        <v>912</v>
      </c>
      <c r="D14" s="53" t="s">
        <v>27</v>
      </c>
      <c r="E14" s="54" t="s">
        <v>913</v>
      </c>
      <c r="F14" s="55" t="s">
        <v>72</v>
      </c>
      <c r="G14" s="56">
        <v>24</v>
      </c>
      <c r="H14" s="56">
        <v>27</v>
      </c>
      <c r="I14" s="56">
        <v>51</v>
      </c>
      <c r="J14" s="109">
        <v>9854972320</v>
      </c>
      <c r="K14" s="57" t="s">
        <v>77</v>
      </c>
      <c r="L14" s="78" t="s">
        <v>134</v>
      </c>
      <c r="M14" s="57">
        <v>9854972320</v>
      </c>
      <c r="N14" s="51"/>
      <c r="O14" s="51"/>
      <c r="P14" s="85" t="s">
        <v>914</v>
      </c>
      <c r="Q14" s="51" t="s">
        <v>417</v>
      </c>
      <c r="R14" s="51"/>
      <c r="S14" s="51"/>
      <c r="T14" s="100"/>
    </row>
    <row r="15" spans="1:20" ht="47.25">
      <c r="A15" s="99">
        <v>11</v>
      </c>
      <c r="B15" s="51" t="s">
        <v>66</v>
      </c>
      <c r="C15" s="52" t="s">
        <v>915</v>
      </c>
      <c r="D15" s="53" t="s">
        <v>27</v>
      </c>
      <c r="E15" s="54" t="s">
        <v>916</v>
      </c>
      <c r="F15" s="55" t="s">
        <v>72</v>
      </c>
      <c r="G15" s="56">
        <v>186</v>
      </c>
      <c r="H15" s="56">
        <v>206</v>
      </c>
      <c r="I15" s="56">
        <v>392</v>
      </c>
      <c r="J15" s="109">
        <v>9706521665</v>
      </c>
      <c r="K15" s="57" t="s">
        <v>859</v>
      </c>
      <c r="L15" s="65" t="s">
        <v>130</v>
      </c>
      <c r="M15" s="60">
        <v>9401450771</v>
      </c>
      <c r="N15" s="65" t="s">
        <v>154</v>
      </c>
      <c r="O15" s="61">
        <v>8876467784</v>
      </c>
      <c r="P15" s="85" t="s">
        <v>917</v>
      </c>
      <c r="Q15" s="51" t="s">
        <v>911</v>
      </c>
      <c r="R15" s="51">
        <v>47</v>
      </c>
      <c r="S15" s="57" t="s">
        <v>74</v>
      </c>
      <c r="T15" s="100"/>
    </row>
    <row r="16" spans="1:20" ht="47.25">
      <c r="A16" s="99">
        <v>12</v>
      </c>
      <c r="B16" s="53" t="s">
        <v>66</v>
      </c>
      <c r="C16" s="72" t="s">
        <v>349</v>
      </c>
      <c r="D16" s="53" t="s">
        <v>107</v>
      </c>
      <c r="E16" s="58">
        <v>18306090501</v>
      </c>
      <c r="F16" s="55" t="s">
        <v>108</v>
      </c>
      <c r="G16" s="53">
        <v>25</v>
      </c>
      <c r="H16" s="53">
        <v>26</v>
      </c>
      <c r="I16" s="53">
        <v>69</v>
      </c>
      <c r="J16" s="111"/>
      <c r="K16" s="65" t="s">
        <v>153</v>
      </c>
      <c r="L16" s="65" t="s">
        <v>207</v>
      </c>
      <c r="M16" s="68">
        <v>9859057170</v>
      </c>
      <c r="N16" s="65" t="s">
        <v>208</v>
      </c>
      <c r="O16" s="61">
        <v>9854352480</v>
      </c>
      <c r="P16" s="85" t="s">
        <v>907</v>
      </c>
      <c r="Q16" s="51" t="s">
        <v>421</v>
      </c>
      <c r="R16" s="51">
        <v>60</v>
      </c>
      <c r="S16" s="57" t="s">
        <v>74</v>
      </c>
      <c r="T16" s="100"/>
    </row>
    <row r="17" spans="1:20">
      <c r="A17" s="99">
        <v>13</v>
      </c>
      <c r="B17" s="53" t="s">
        <v>66</v>
      </c>
      <c r="C17" s="72" t="s">
        <v>918</v>
      </c>
      <c r="D17" s="53" t="s">
        <v>107</v>
      </c>
      <c r="E17" s="97">
        <v>18306150301</v>
      </c>
      <c r="F17" s="55" t="s">
        <v>108</v>
      </c>
      <c r="G17" s="53">
        <v>28</v>
      </c>
      <c r="H17" s="53">
        <v>30</v>
      </c>
      <c r="I17" s="53">
        <v>58</v>
      </c>
      <c r="J17" s="111">
        <v>9957095145</v>
      </c>
      <c r="K17" s="57" t="s">
        <v>75</v>
      </c>
      <c r="L17" s="72"/>
      <c r="M17" s="53"/>
      <c r="N17" s="53"/>
      <c r="O17" s="53"/>
      <c r="P17" s="85">
        <v>43467</v>
      </c>
      <c r="Q17" s="53" t="s">
        <v>420</v>
      </c>
      <c r="R17" s="53"/>
      <c r="S17" s="53"/>
      <c r="T17" s="100"/>
    </row>
    <row r="18" spans="1:20">
      <c r="A18" s="99">
        <v>14</v>
      </c>
      <c r="B18" s="53" t="s">
        <v>66</v>
      </c>
      <c r="C18" s="72" t="s">
        <v>919</v>
      </c>
      <c r="D18" s="53" t="s">
        <v>107</v>
      </c>
      <c r="E18" s="97">
        <v>18306150302</v>
      </c>
      <c r="F18" s="55" t="s">
        <v>108</v>
      </c>
      <c r="G18" s="53">
        <v>29</v>
      </c>
      <c r="H18" s="53">
        <v>16</v>
      </c>
      <c r="I18" s="53">
        <v>45</v>
      </c>
      <c r="J18" s="111">
        <v>9707279908</v>
      </c>
      <c r="K18" s="57" t="s">
        <v>75</v>
      </c>
      <c r="L18" s="72"/>
      <c r="M18" s="53"/>
      <c r="N18" s="53"/>
      <c r="O18" s="53"/>
      <c r="P18" s="85">
        <v>43467</v>
      </c>
      <c r="Q18" s="53" t="s">
        <v>420</v>
      </c>
      <c r="R18" s="53"/>
      <c r="S18" s="53"/>
      <c r="T18" s="100"/>
    </row>
    <row r="19" spans="1:20">
      <c r="A19" s="99">
        <v>15</v>
      </c>
      <c r="B19" s="53" t="s">
        <v>66</v>
      </c>
      <c r="C19" s="72" t="s">
        <v>223</v>
      </c>
      <c r="D19" s="53" t="s">
        <v>107</v>
      </c>
      <c r="E19" s="97">
        <v>18306150303</v>
      </c>
      <c r="F19" s="55" t="s">
        <v>108</v>
      </c>
      <c r="G19" s="53">
        <v>23</v>
      </c>
      <c r="H19" s="53">
        <v>18</v>
      </c>
      <c r="I19" s="53">
        <v>41</v>
      </c>
      <c r="J19" s="111">
        <v>9085101175</v>
      </c>
      <c r="K19" s="57" t="s">
        <v>75</v>
      </c>
      <c r="L19" s="72"/>
      <c r="M19" s="53"/>
      <c r="N19" s="53"/>
      <c r="O19" s="53"/>
      <c r="P19" s="85">
        <v>43467</v>
      </c>
      <c r="Q19" s="53" t="s">
        <v>420</v>
      </c>
      <c r="R19" s="51">
        <v>50</v>
      </c>
      <c r="S19" s="51" t="s">
        <v>74</v>
      </c>
      <c r="T19" s="100"/>
    </row>
    <row r="20" spans="1:20">
      <c r="A20" s="99">
        <v>16</v>
      </c>
      <c r="B20" s="53" t="s">
        <v>66</v>
      </c>
      <c r="C20" s="72" t="s">
        <v>415</v>
      </c>
      <c r="D20" s="53" t="s">
        <v>107</v>
      </c>
      <c r="E20" s="97">
        <v>18306150307</v>
      </c>
      <c r="F20" s="55" t="s">
        <v>108</v>
      </c>
      <c r="G20" s="53">
        <v>15</v>
      </c>
      <c r="H20" s="53">
        <v>21</v>
      </c>
      <c r="I20" s="53">
        <v>36</v>
      </c>
      <c r="J20" s="111">
        <v>9706947562</v>
      </c>
      <c r="K20" s="57" t="s">
        <v>75</v>
      </c>
      <c r="L20" s="72"/>
      <c r="M20" s="53"/>
      <c r="N20" s="53"/>
      <c r="O20" s="53"/>
      <c r="P20" s="85">
        <v>43498</v>
      </c>
      <c r="Q20" s="53" t="s">
        <v>422</v>
      </c>
      <c r="R20" s="51">
        <v>60</v>
      </c>
      <c r="S20" s="51" t="s">
        <v>74</v>
      </c>
      <c r="T20" s="100"/>
    </row>
    <row r="21" spans="1:20">
      <c r="A21" s="99">
        <v>17</v>
      </c>
      <c r="B21" s="53" t="s">
        <v>66</v>
      </c>
      <c r="C21" s="72" t="s">
        <v>920</v>
      </c>
      <c r="D21" s="53" t="s">
        <v>107</v>
      </c>
      <c r="E21" s="97">
        <v>18306150305</v>
      </c>
      <c r="F21" s="55" t="s">
        <v>108</v>
      </c>
      <c r="G21" s="53">
        <v>26</v>
      </c>
      <c r="H21" s="53">
        <v>22</v>
      </c>
      <c r="I21" s="53">
        <v>48</v>
      </c>
      <c r="J21" s="111">
        <v>7896765754</v>
      </c>
      <c r="K21" s="57" t="s">
        <v>75</v>
      </c>
      <c r="L21" s="51"/>
      <c r="M21" s="51"/>
      <c r="N21" s="51"/>
      <c r="O21" s="51"/>
      <c r="P21" s="85">
        <v>43498</v>
      </c>
      <c r="Q21" s="62" t="s">
        <v>422</v>
      </c>
      <c r="R21" s="51"/>
      <c r="S21" s="51"/>
      <c r="T21" s="100"/>
    </row>
    <row r="22" spans="1:20" ht="31.5">
      <c r="A22" s="99">
        <v>18</v>
      </c>
      <c r="B22" s="53" t="s">
        <v>66</v>
      </c>
      <c r="C22" s="72" t="s">
        <v>921</v>
      </c>
      <c r="D22" s="53" t="s">
        <v>107</v>
      </c>
      <c r="E22" s="97">
        <v>18306150233</v>
      </c>
      <c r="F22" s="55" t="s">
        <v>108</v>
      </c>
      <c r="G22" s="53">
        <v>29</v>
      </c>
      <c r="H22" s="53">
        <v>24</v>
      </c>
      <c r="I22" s="53">
        <v>53</v>
      </c>
      <c r="J22" s="111">
        <v>7664040544</v>
      </c>
      <c r="K22" s="64" t="s">
        <v>116</v>
      </c>
      <c r="L22" s="64" t="s">
        <v>117</v>
      </c>
      <c r="M22" s="60">
        <v>9401450795</v>
      </c>
      <c r="N22" s="64" t="s">
        <v>216</v>
      </c>
      <c r="O22" s="61">
        <v>9577159630</v>
      </c>
      <c r="P22" s="85">
        <v>43498</v>
      </c>
      <c r="Q22" s="62" t="s">
        <v>422</v>
      </c>
      <c r="R22" s="51"/>
      <c r="S22" s="51"/>
      <c r="T22" s="100"/>
    </row>
    <row r="23" spans="1:20" ht="31.5">
      <c r="A23" s="99">
        <v>19</v>
      </c>
      <c r="B23" s="53" t="s">
        <v>66</v>
      </c>
      <c r="C23" s="72" t="s">
        <v>922</v>
      </c>
      <c r="D23" s="53" t="s">
        <v>107</v>
      </c>
      <c r="E23" s="97">
        <v>18306150235</v>
      </c>
      <c r="F23" s="55" t="s">
        <v>108</v>
      </c>
      <c r="G23" s="53">
        <v>21</v>
      </c>
      <c r="H23" s="53">
        <v>20</v>
      </c>
      <c r="I23" s="53">
        <v>41</v>
      </c>
      <c r="J23" s="111">
        <v>8638868274</v>
      </c>
      <c r="K23" s="64" t="s">
        <v>116</v>
      </c>
      <c r="L23" s="64" t="s">
        <v>117</v>
      </c>
      <c r="M23" s="60">
        <v>9401450795</v>
      </c>
      <c r="N23" s="64" t="s">
        <v>216</v>
      </c>
      <c r="O23" s="61">
        <v>9577159630</v>
      </c>
      <c r="P23" s="85">
        <v>43498</v>
      </c>
      <c r="Q23" s="62" t="s">
        <v>422</v>
      </c>
      <c r="R23" s="51"/>
      <c r="S23" s="51"/>
      <c r="T23" s="100"/>
    </row>
    <row r="24" spans="1:20">
      <c r="A24" s="99">
        <v>20</v>
      </c>
      <c r="B24" s="53" t="s">
        <v>66</v>
      </c>
      <c r="C24" s="72" t="s">
        <v>120</v>
      </c>
      <c r="D24" s="53" t="s">
        <v>107</v>
      </c>
      <c r="E24" s="97">
        <v>18306150229</v>
      </c>
      <c r="F24" s="55" t="s">
        <v>108</v>
      </c>
      <c r="G24" s="53">
        <v>17</v>
      </c>
      <c r="H24" s="53">
        <v>17</v>
      </c>
      <c r="I24" s="53">
        <v>34</v>
      </c>
      <c r="J24" s="111">
        <v>9706343774</v>
      </c>
      <c r="K24" s="57" t="s">
        <v>75</v>
      </c>
      <c r="L24" s="51"/>
      <c r="M24" s="51"/>
      <c r="N24" s="51"/>
      <c r="O24" s="51"/>
      <c r="P24" s="85">
        <v>43679</v>
      </c>
      <c r="Q24" s="51" t="s">
        <v>420</v>
      </c>
      <c r="R24" s="51">
        <v>60</v>
      </c>
      <c r="S24" s="51" t="s">
        <v>74</v>
      </c>
      <c r="T24" s="100"/>
    </row>
    <row r="25" spans="1:20">
      <c r="A25" s="99">
        <v>21</v>
      </c>
      <c r="B25" s="53" t="s">
        <v>66</v>
      </c>
      <c r="C25" s="72" t="s">
        <v>121</v>
      </c>
      <c r="D25" s="53" t="s">
        <v>107</v>
      </c>
      <c r="E25" s="97">
        <v>18306150226</v>
      </c>
      <c r="F25" s="55" t="s">
        <v>108</v>
      </c>
      <c r="G25" s="53">
        <v>29</v>
      </c>
      <c r="H25" s="53">
        <v>26</v>
      </c>
      <c r="I25" s="53">
        <v>55</v>
      </c>
      <c r="J25" s="111">
        <v>9854713408</v>
      </c>
      <c r="K25" s="57" t="s">
        <v>75</v>
      </c>
      <c r="L25" s="51"/>
      <c r="M25" s="51"/>
      <c r="N25" s="51"/>
      <c r="O25" s="51"/>
      <c r="P25" s="85">
        <v>43679</v>
      </c>
      <c r="Q25" s="51" t="s">
        <v>420</v>
      </c>
      <c r="R25" s="51">
        <v>60</v>
      </c>
      <c r="S25" s="51" t="s">
        <v>74</v>
      </c>
      <c r="T25" s="100"/>
    </row>
    <row r="26" spans="1:20">
      <c r="A26" s="99">
        <v>22</v>
      </c>
      <c r="B26" s="53" t="s">
        <v>66</v>
      </c>
      <c r="C26" s="72" t="s">
        <v>366</v>
      </c>
      <c r="D26" s="53" t="s">
        <v>107</v>
      </c>
      <c r="E26" s="97">
        <v>18306150218</v>
      </c>
      <c r="F26" s="55" t="s">
        <v>108</v>
      </c>
      <c r="G26" s="53">
        <v>18</v>
      </c>
      <c r="H26" s="53">
        <v>20</v>
      </c>
      <c r="I26" s="53">
        <v>38</v>
      </c>
      <c r="J26" s="111" t="s">
        <v>330</v>
      </c>
      <c r="K26" s="57" t="s">
        <v>75</v>
      </c>
      <c r="L26" s="79"/>
      <c r="M26" s="72"/>
      <c r="N26" s="51" t="s">
        <v>367</v>
      </c>
      <c r="O26" s="58">
        <v>8876109806</v>
      </c>
      <c r="P26" s="85">
        <v>43679</v>
      </c>
      <c r="Q26" s="62" t="s">
        <v>420</v>
      </c>
      <c r="R26" s="51">
        <v>50</v>
      </c>
      <c r="S26" s="51" t="s">
        <v>74</v>
      </c>
      <c r="T26" s="100"/>
    </row>
    <row r="27" spans="1:20">
      <c r="A27" s="99">
        <v>23</v>
      </c>
      <c r="B27" s="53" t="s">
        <v>66</v>
      </c>
      <c r="C27" s="72" t="s">
        <v>368</v>
      </c>
      <c r="D27" s="53" t="s">
        <v>107</v>
      </c>
      <c r="E27" s="97">
        <v>18306150320</v>
      </c>
      <c r="F27" s="55" t="s">
        <v>108</v>
      </c>
      <c r="G27" s="53">
        <v>43</v>
      </c>
      <c r="H27" s="53">
        <v>33</v>
      </c>
      <c r="I27" s="53">
        <v>76</v>
      </c>
      <c r="J27" s="111">
        <v>7896498519</v>
      </c>
      <c r="K27" s="57" t="s">
        <v>75</v>
      </c>
      <c r="L27" s="79"/>
      <c r="M27" s="72"/>
      <c r="N27" s="51" t="s">
        <v>369</v>
      </c>
      <c r="O27" s="58">
        <v>7896498519</v>
      </c>
      <c r="P27" s="85">
        <v>43710</v>
      </c>
      <c r="Q27" s="62" t="s">
        <v>422</v>
      </c>
      <c r="R27" s="51">
        <v>70</v>
      </c>
      <c r="S27" s="51" t="s">
        <v>74</v>
      </c>
      <c r="T27" s="100"/>
    </row>
    <row r="28" spans="1:20">
      <c r="A28" s="99">
        <v>24</v>
      </c>
      <c r="B28" s="53" t="s">
        <v>66</v>
      </c>
      <c r="C28" s="72" t="s">
        <v>370</v>
      </c>
      <c r="D28" s="53" t="s">
        <v>107</v>
      </c>
      <c r="E28" s="97">
        <v>18306150321</v>
      </c>
      <c r="F28" s="55" t="s">
        <v>108</v>
      </c>
      <c r="G28" s="53">
        <v>36</v>
      </c>
      <c r="H28" s="53">
        <v>45</v>
      </c>
      <c r="I28" s="53">
        <v>81</v>
      </c>
      <c r="J28" s="111">
        <v>9678937438</v>
      </c>
      <c r="K28" s="57" t="s">
        <v>75</v>
      </c>
      <c r="L28" s="79"/>
      <c r="M28" s="72"/>
      <c r="N28" s="51" t="s">
        <v>371</v>
      </c>
      <c r="O28" s="58">
        <v>9678937438</v>
      </c>
      <c r="P28" s="85">
        <v>43710</v>
      </c>
      <c r="Q28" s="62" t="s">
        <v>422</v>
      </c>
      <c r="R28" s="51">
        <v>60</v>
      </c>
      <c r="S28" s="51" t="s">
        <v>74</v>
      </c>
      <c r="T28" s="100"/>
    </row>
    <row r="29" spans="1:20">
      <c r="A29" s="99">
        <v>25</v>
      </c>
      <c r="B29" s="53" t="s">
        <v>66</v>
      </c>
      <c r="C29" s="72" t="s">
        <v>372</v>
      </c>
      <c r="D29" s="53" t="s">
        <v>107</v>
      </c>
      <c r="E29" s="97">
        <v>18306150317</v>
      </c>
      <c r="F29" s="55" t="s">
        <v>108</v>
      </c>
      <c r="G29" s="53">
        <v>34</v>
      </c>
      <c r="H29" s="53">
        <v>38</v>
      </c>
      <c r="I29" s="53">
        <v>72</v>
      </c>
      <c r="J29" s="111">
        <v>8876568924</v>
      </c>
      <c r="K29" s="57" t="s">
        <v>75</v>
      </c>
      <c r="L29" s="79"/>
      <c r="M29" s="72"/>
      <c r="N29" s="51" t="s">
        <v>373</v>
      </c>
      <c r="O29" s="58">
        <v>8876568924</v>
      </c>
      <c r="P29" s="85">
        <v>43710</v>
      </c>
      <c r="Q29" s="62" t="s">
        <v>422</v>
      </c>
      <c r="R29" s="51">
        <v>60</v>
      </c>
      <c r="S29" s="51" t="s">
        <v>74</v>
      </c>
      <c r="T29" s="100"/>
    </row>
    <row r="30" spans="1:20">
      <c r="A30" s="99">
        <v>26</v>
      </c>
      <c r="B30" s="53" t="s">
        <v>66</v>
      </c>
      <c r="C30" s="72" t="s">
        <v>374</v>
      </c>
      <c r="D30" s="53" t="s">
        <v>107</v>
      </c>
      <c r="E30" s="97">
        <v>18306150221</v>
      </c>
      <c r="F30" s="55" t="s">
        <v>108</v>
      </c>
      <c r="G30" s="53">
        <v>31</v>
      </c>
      <c r="H30" s="53">
        <v>37</v>
      </c>
      <c r="I30" s="53">
        <v>68</v>
      </c>
      <c r="J30" s="111">
        <v>9854658095</v>
      </c>
      <c r="K30" s="57" t="s">
        <v>75</v>
      </c>
      <c r="L30" s="79"/>
      <c r="M30" s="72"/>
      <c r="N30" s="51" t="s">
        <v>269</v>
      </c>
      <c r="O30" s="58">
        <v>9854658095</v>
      </c>
      <c r="P30" s="85" t="s">
        <v>923</v>
      </c>
      <c r="Q30" s="62" t="s">
        <v>420</v>
      </c>
      <c r="R30" s="51">
        <v>60</v>
      </c>
      <c r="S30" s="51" t="s">
        <v>74</v>
      </c>
      <c r="T30" s="100"/>
    </row>
    <row r="31" spans="1:20">
      <c r="A31" s="99">
        <v>27</v>
      </c>
      <c r="B31" s="53" t="s">
        <v>66</v>
      </c>
      <c r="C31" s="72" t="s">
        <v>375</v>
      </c>
      <c r="D31" s="53" t="s">
        <v>107</v>
      </c>
      <c r="E31" s="97">
        <v>18306150219</v>
      </c>
      <c r="F31" s="55" t="s">
        <v>108</v>
      </c>
      <c r="G31" s="53">
        <v>28</v>
      </c>
      <c r="H31" s="53">
        <v>20</v>
      </c>
      <c r="I31" s="53">
        <v>48</v>
      </c>
      <c r="J31" s="111">
        <v>8638381036</v>
      </c>
      <c r="K31" s="58" t="s">
        <v>179</v>
      </c>
      <c r="L31" s="72"/>
      <c r="M31" s="53"/>
      <c r="N31" s="53" t="s">
        <v>377</v>
      </c>
      <c r="O31" s="53"/>
      <c r="P31" s="85" t="s">
        <v>923</v>
      </c>
      <c r="Q31" s="53" t="s">
        <v>420</v>
      </c>
      <c r="R31" s="51">
        <v>80</v>
      </c>
      <c r="S31" s="51" t="s">
        <v>74</v>
      </c>
      <c r="T31" s="100"/>
    </row>
    <row r="32" spans="1:20">
      <c r="A32" s="99">
        <v>28</v>
      </c>
      <c r="B32" s="53" t="s">
        <v>66</v>
      </c>
      <c r="C32" s="72" t="s">
        <v>376</v>
      </c>
      <c r="D32" s="53" t="s">
        <v>107</v>
      </c>
      <c r="E32" s="97">
        <v>18306150322</v>
      </c>
      <c r="F32" s="55" t="s">
        <v>108</v>
      </c>
      <c r="G32" s="53">
        <v>28</v>
      </c>
      <c r="H32" s="53">
        <v>20</v>
      </c>
      <c r="I32" s="53">
        <v>48</v>
      </c>
      <c r="J32" s="111">
        <v>9101290061</v>
      </c>
      <c r="K32" s="58" t="s">
        <v>179</v>
      </c>
      <c r="L32" s="79"/>
      <c r="M32" s="72"/>
      <c r="N32" s="51" t="s">
        <v>377</v>
      </c>
      <c r="O32" s="58">
        <v>9864916728</v>
      </c>
      <c r="P32" s="85" t="s">
        <v>923</v>
      </c>
      <c r="Q32" s="62" t="s">
        <v>420</v>
      </c>
      <c r="R32" s="51">
        <v>80</v>
      </c>
      <c r="S32" s="51" t="s">
        <v>74</v>
      </c>
      <c r="T32" s="100"/>
    </row>
    <row r="33" spans="1:20">
      <c r="A33" s="99">
        <v>29</v>
      </c>
      <c r="B33" s="53" t="s">
        <v>66</v>
      </c>
      <c r="C33" s="72" t="s">
        <v>378</v>
      </c>
      <c r="D33" s="53" t="s">
        <v>107</v>
      </c>
      <c r="E33" s="97">
        <v>18306150315</v>
      </c>
      <c r="F33" s="55" t="s">
        <v>108</v>
      </c>
      <c r="G33" s="53">
        <v>24</v>
      </c>
      <c r="H33" s="53">
        <v>28</v>
      </c>
      <c r="I33" s="53">
        <v>52</v>
      </c>
      <c r="J33" s="111">
        <v>8876814004</v>
      </c>
      <c r="K33" s="58" t="s">
        <v>75</v>
      </c>
      <c r="L33" s="79"/>
      <c r="M33" s="72"/>
      <c r="N33" s="51" t="s">
        <v>379</v>
      </c>
      <c r="O33" s="58">
        <v>9864564547</v>
      </c>
      <c r="P33" s="85" t="s">
        <v>924</v>
      </c>
      <c r="Q33" s="62" t="s">
        <v>422</v>
      </c>
      <c r="R33" s="53"/>
      <c r="S33" s="53"/>
      <c r="T33" s="100"/>
    </row>
    <row r="34" spans="1:20">
      <c r="A34" s="99">
        <v>30</v>
      </c>
      <c r="B34" s="53" t="s">
        <v>66</v>
      </c>
      <c r="C34" s="72" t="s">
        <v>925</v>
      </c>
      <c r="D34" s="53" t="s">
        <v>107</v>
      </c>
      <c r="E34" s="97">
        <v>18306150316</v>
      </c>
      <c r="F34" s="55" t="s">
        <v>108</v>
      </c>
      <c r="G34" s="53">
        <v>19</v>
      </c>
      <c r="H34" s="53">
        <v>27</v>
      </c>
      <c r="I34" s="53">
        <v>46</v>
      </c>
      <c r="J34" s="111">
        <v>9401051513</v>
      </c>
      <c r="K34" s="58" t="s">
        <v>75</v>
      </c>
      <c r="L34" s="79"/>
      <c r="M34" s="72"/>
      <c r="N34" s="51" t="s">
        <v>926</v>
      </c>
      <c r="O34" s="58">
        <v>9401051513</v>
      </c>
      <c r="P34" s="85" t="s">
        <v>924</v>
      </c>
      <c r="Q34" s="62" t="s">
        <v>422</v>
      </c>
      <c r="R34" s="53"/>
      <c r="S34" s="53"/>
      <c r="T34" s="100"/>
    </row>
    <row r="35" spans="1:20">
      <c r="A35" s="99">
        <v>31</v>
      </c>
      <c r="B35" s="53" t="s">
        <v>66</v>
      </c>
      <c r="C35" s="72" t="s">
        <v>380</v>
      </c>
      <c r="D35" s="53" t="s">
        <v>107</v>
      </c>
      <c r="E35" s="97">
        <v>18306150314</v>
      </c>
      <c r="F35" s="55" t="s">
        <v>108</v>
      </c>
      <c r="G35" s="53">
        <v>24</v>
      </c>
      <c r="H35" s="53">
        <v>23</v>
      </c>
      <c r="I35" s="53">
        <v>47</v>
      </c>
      <c r="J35" s="111">
        <v>9401051514</v>
      </c>
      <c r="K35" s="58" t="s">
        <v>75</v>
      </c>
      <c r="L35" s="72"/>
      <c r="M35" s="53"/>
      <c r="N35" s="53"/>
      <c r="O35" s="53"/>
      <c r="P35" s="85" t="s">
        <v>924</v>
      </c>
      <c r="Q35" s="53" t="s">
        <v>422</v>
      </c>
      <c r="R35" s="53"/>
      <c r="S35" s="53"/>
      <c r="T35" s="100"/>
    </row>
    <row r="36" spans="1:20">
      <c r="A36" s="99">
        <v>32</v>
      </c>
      <c r="B36" s="53" t="s">
        <v>66</v>
      </c>
      <c r="C36" s="72" t="s">
        <v>381</v>
      </c>
      <c r="D36" s="53" t="s">
        <v>107</v>
      </c>
      <c r="E36" s="97">
        <v>18306150309</v>
      </c>
      <c r="F36" s="55" t="s">
        <v>108</v>
      </c>
      <c r="G36" s="53">
        <v>55</v>
      </c>
      <c r="H36" s="53">
        <v>42</v>
      </c>
      <c r="I36" s="53">
        <v>97</v>
      </c>
      <c r="J36" s="111">
        <v>9854543661</v>
      </c>
      <c r="K36" s="58" t="s">
        <v>75</v>
      </c>
      <c r="L36" s="72"/>
      <c r="M36" s="53"/>
      <c r="N36" s="53"/>
      <c r="O36" s="53"/>
      <c r="P36" s="85" t="s">
        <v>927</v>
      </c>
      <c r="Q36" s="53" t="s">
        <v>418</v>
      </c>
      <c r="R36" s="53"/>
      <c r="S36" s="53"/>
      <c r="T36" s="100"/>
    </row>
    <row r="37" spans="1:20">
      <c r="A37" s="99">
        <v>33</v>
      </c>
      <c r="B37" s="53" t="s">
        <v>66</v>
      </c>
      <c r="C37" s="72" t="s">
        <v>382</v>
      </c>
      <c r="D37" s="53" t="s">
        <v>107</v>
      </c>
      <c r="E37" s="97">
        <v>18306150313</v>
      </c>
      <c r="F37" s="55" t="s">
        <v>108</v>
      </c>
      <c r="G37" s="53">
        <v>37</v>
      </c>
      <c r="H37" s="53">
        <v>47</v>
      </c>
      <c r="I37" s="53">
        <v>84</v>
      </c>
      <c r="J37" s="111">
        <v>8876641629</v>
      </c>
      <c r="K37" s="58" t="s">
        <v>76</v>
      </c>
      <c r="L37" s="72"/>
      <c r="M37" s="53"/>
      <c r="N37" s="53"/>
      <c r="O37" s="53"/>
      <c r="P37" s="85" t="s">
        <v>927</v>
      </c>
      <c r="Q37" s="53" t="s">
        <v>418</v>
      </c>
      <c r="R37" s="53"/>
      <c r="S37" s="53"/>
      <c r="T37" s="100"/>
    </row>
    <row r="38" spans="1:20">
      <c r="A38" s="99">
        <v>34</v>
      </c>
      <c r="B38" s="53" t="s">
        <v>66</v>
      </c>
      <c r="C38" s="72" t="s">
        <v>928</v>
      </c>
      <c r="D38" s="53" t="s">
        <v>107</v>
      </c>
      <c r="E38" s="97">
        <v>18306150311</v>
      </c>
      <c r="F38" s="55" t="s">
        <v>108</v>
      </c>
      <c r="G38" s="53">
        <v>33</v>
      </c>
      <c r="H38" s="53">
        <v>35</v>
      </c>
      <c r="I38" s="53">
        <v>68</v>
      </c>
      <c r="J38" s="111">
        <v>8399046938</v>
      </c>
      <c r="K38" s="58" t="s">
        <v>76</v>
      </c>
      <c r="L38" s="72"/>
      <c r="M38" s="53"/>
      <c r="N38" s="53"/>
      <c r="O38" s="53"/>
      <c r="P38" s="85" t="s">
        <v>927</v>
      </c>
      <c r="Q38" s="53" t="s">
        <v>418</v>
      </c>
      <c r="R38" s="53"/>
      <c r="S38" s="53"/>
      <c r="T38" s="100"/>
    </row>
    <row r="39" spans="1:20">
      <c r="A39" s="99">
        <v>35</v>
      </c>
      <c r="B39" s="53" t="s">
        <v>66</v>
      </c>
      <c r="C39" s="72" t="s">
        <v>929</v>
      </c>
      <c r="D39" s="53" t="s">
        <v>107</v>
      </c>
      <c r="E39" s="97">
        <v>18306150332</v>
      </c>
      <c r="F39" s="55" t="s">
        <v>108</v>
      </c>
      <c r="G39" s="53">
        <v>32</v>
      </c>
      <c r="H39" s="53">
        <v>35</v>
      </c>
      <c r="I39" s="53">
        <v>67</v>
      </c>
      <c r="J39" s="111">
        <v>9435933667</v>
      </c>
      <c r="K39" s="58" t="s">
        <v>75</v>
      </c>
      <c r="L39" s="132"/>
      <c r="M39" s="133"/>
      <c r="N39" s="51" t="s">
        <v>930</v>
      </c>
      <c r="O39" s="58">
        <v>9508492912</v>
      </c>
      <c r="P39" s="85" t="s">
        <v>931</v>
      </c>
      <c r="Q39" s="62" t="s">
        <v>419</v>
      </c>
      <c r="R39" s="53"/>
      <c r="S39" s="53"/>
      <c r="T39" s="100"/>
    </row>
    <row r="40" spans="1:20">
      <c r="A40" s="99">
        <v>36</v>
      </c>
      <c r="B40" s="53" t="s">
        <v>66</v>
      </c>
      <c r="C40" s="72" t="s">
        <v>404</v>
      </c>
      <c r="D40" s="53" t="s">
        <v>107</v>
      </c>
      <c r="E40" s="97">
        <v>18306150327</v>
      </c>
      <c r="F40" s="55" t="s">
        <v>108</v>
      </c>
      <c r="G40" s="53">
        <v>26</v>
      </c>
      <c r="H40" s="53">
        <v>22</v>
      </c>
      <c r="I40" s="53">
        <v>48</v>
      </c>
      <c r="J40" s="111">
        <v>9706419219</v>
      </c>
      <c r="K40" s="58" t="s">
        <v>75</v>
      </c>
      <c r="L40" s="72"/>
      <c r="M40" s="53"/>
      <c r="N40" s="53"/>
      <c r="O40" s="53"/>
      <c r="P40" s="85" t="s">
        <v>931</v>
      </c>
      <c r="Q40" s="53" t="s">
        <v>419</v>
      </c>
      <c r="R40" s="51">
        <v>70</v>
      </c>
      <c r="S40" s="51" t="s">
        <v>74</v>
      </c>
      <c r="T40" s="100"/>
    </row>
    <row r="41" spans="1:20">
      <c r="A41" s="99">
        <v>37</v>
      </c>
      <c r="B41" s="53" t="s">
        <v>66</v>
      </c>
      <c r="C41" s="72" t="s">
        <v>932</v>
      </c>
      <c r="D41" s="53" t="s">
        <v>107</v>
      </c>
      <c r="E41" s="97">
        <v>18306150331</v>
      </c>
      <c r="F41" s="55" t="s">
        <v>108</v>
      </c>
      <c r="G41" s="53">
        <v>29</v>
      </c>
      <c r="H41" s="53">
        <v>20</v>
      </c>
      <c r="I41" s="53">
        <v>49</v>
      </c>
      <c r="J41" s="111">
        <v>8486767485</v>
      </c>
      <c r="K41" s="58" t="s">
        <v>75</v>
      </c>
      <c r="L41" s="132"/>
      <c r="M41" s="133"/>
      <c r="N41" s="51" t="s">
        <v>933</v>
      </c>
      <c r="O41" s="58">
        <v>9435711003</v>
      </c>
      <c r="P41" s="85" t="s">
        <v>931</v>
      </c>
      <c r="Q41" s="62" t="s">
        <v>419</v>
      </c>
      <c r="R41" s="53"/>
      <c r="S41" s="53"/>
      <c r="T41" s="100"/>
    </row>
    <row r="42" spans="1:20">
      <c r="A42" s="99">
        <v>38</v>
      </c>
      <c r="B42" s="53" t="s">
        <v>66</v>
      </c>
      <c r="C42" s="72" t="s">
        <v>934</v>
      </c>
      <c r="D42" s="53" t="s">
        <v>107</v>
      </c>
      <c r="E42" s="97">
        <v>18306150329</v>
      </c>
      <c r="F42" s="55" t="s">
        <v>108</v>
      </c>
      <c r="G42" s="53">
        <v>11</v>
      </c>
      <c r="H42" s="53">
        <v>15</v>
      </c>
      <c r="I42" s="53">
        <v>26</v>
      </c>
      <c r="J42" s="111">
        <v>9101637147</v>
      </c>
      <c r="K42" s="58" t="s">
        <v>75</v>
      </c>
      <c r="L42" s="132"/>
      <c r="M42" s="72"/>
      <c r="N42" s="51" t="s">
        <v>935</v>
      </c>
      <c r="O42" s="58">
        <v>7399697967</v>
      </c>
      <c r="P42" s="85" t="s">
        <v>936</v>
      </c>
      <c r="Q42" s="62" t="s">
        <v>417</v>
      </c>
      <c r="R42" s="53"/>
      <c r="S42" s="53"/>
      <c r="T42" s="100"/>
    </row>
    <row r="43" spans="1:20">
      <c r="A43" s="99">
        <v>39</v>
      </c>
      <c r="B43" s="53" t="s">
        <v>66</v>
      </c>
      <c r="C43" s="72" t="s">
        <v>937</v>
      </c>
      <c r="D43" s="53" t="s">
        <v>107</v>
      </c>
      <c r="E43" s="97">
        <v>18306150114</v>
      </c>
      <c r="F43" s="55" t="s">
        <v>108</v>
      </c>
      <c r="G43" s="53">
        <v>13</v>
      </c>
      <c r="H43" s="53">
        <v>22</v>
      </c>
      <c r="I43" s="53">
        <v>35</v>
      </c>
      <c r="J43" s="111">
        <v>8876087734</v>
      </c>
      <c r="K43" s="58" t="s">
        <v>75</v>
      </c>
      <c r="L43" s="72"/>
      <c r="M43" s="53"/>
      <c r="N43" s="53"/>
      <c r="O43" s="53"/>
      <c r="P43" s="85" t="s">
        <v>936</v>
      </c>
      <c r="Q43" s="53" t="s">
        <v>417</v>
      </c>
      <c r="R43" s="53">
        <v>40</v>
      </c>
      <c r="S43" s="57" t="s">
        <v>74</v>
      </c>
      <c r="T43" s="100"/>
    </row>
    <row r="44" spans="1:20">
      <c r="A44" s="99">
        <v>40</v>
      </c>
      <c r="B44" s="53" t="s">
        <v>66</v>
      </c>
      <c r="C44" s="72" t="s">
        <v>938</v>
      </c>
      <c r="D44" s="53" t="s">
        <v>107</v>
      </c>
      <c r="E44" s="97">
        <v>18306150326</v>
      </c>
      <c r="F44" s="55" t="s">
        <v>108</v>
      </c>
      <c r="G44" s="53">
        <v>25</v>
      </c>
      <c r="H44" s="53">
        <v>21</v>
      </c>
      <c r="I44" s="53">
        <v>46</v>
      </c>
      <c r="J44" s="111">
        <v>9706133422</v>
      </c>
      <c r="K44" s="58" t="s">
        <v>75</v>
      </c>
      <c r="L44" s="72"/>
      <c r="M44" s="53"/>
      <c r="N44" s="53"/>
      <c r="O44" s="53"/>
      <c r="P44" s="85" t="s">
        <v>936</v>
      </c>
      <c r="Q44" s="53" t="s">
        <v>417</v>
      </c>
      <c r="R44" s="53"/>
      <c r="S44" s="53"/>
      <c r="T44" s="100"/>
    </row>
    <row r="45" spans="1:20">
      <c r="A45" s="99">
        <v>41</v>
      </c>
      <c r="B45" s="53" t="s">
        <v>66</v>
      </c>
      <c r="C45" s="72" t="s">
        <v>939</v>
      </c>
      <c r="D45" s="53" t="s">
        <v>107</v>
      </c>
      <c r="E45" s="97">
        <v>18306150132</v>
      </c>
      <c r="F45" s="55" t="s">
        <v>108</v>
      </c>
      <c r="G45" s="53">
        <v>19</v>
      </c>
      <c r="H45" s="53">
        <v>17</v>
      </c>
      <c r="I45" s="53">
        <v>36</v>
      </c>
      <c r="J45" s="111">
        <v>8876170659</v>
      </c>
      <c r="K45" s="58" t="s">
        <v>75</v>
      </c>
      <c r="L45" s="53"/>
      <c r="M45" s="72"/>
      <c r="N45" s="51" t="s">
        <v>940</v>
      </c>
      <c r="O45" s="58">
        <v>8876170659</v>
      </c>
      <c r="P45" s="85" t="s">
        <v>886</v>
      </c>
      <c r="Q45" s="126" t="s">
        <v>421</v>
      </c>
      <c r="R45" s="53"/>
      <c r="S45" s="53"/>
      <c r="T45" s="100"/>
    </row>
    <row r="46" spans="1:20" ht="17.25" thickBot="1">
      <c r="A46" s="99">
        <v>42</v>
      </c>
      <c r="B46" s="53" t="s">
        <v>66</v>
      </c>
      <c r="C46" s="72" t="s">
        <v>941</v>
      </c>
      <c r="D46" s="53" t="s">
        <v>107</v>
      </c>
      <c r="E46" s="97">
        <v>18306150117</v>
      </c>
      <c r="F46" s="55" t="s">
        <v>108</v>
      </c>
      <c r="G46" s="53">
        <v>24</v>
      </c>
      <c r="H46" s="53">
        <v>22</v>
      </c>
      <c r="I46" s="53">
        <v>46</v>
      </c>
      <c r="J46" s="111">
        <v>9859782887</v>
      </c>
      <c r="K46" s="58" t="s">
        <v>75</v>
      </c>
      <c r="L46" s="72"/>
      <c r="M46" s="53"/>
      <c r="N46" s="53"/>
      <c r="O46" s="53"/>
      <c r="P46" s="85" t="s">
        <v>886</v>
      </c>
      <c r="Q46" s="53" t="s">
        <v>421</v>
      </c>
      <c r="R46" s="53"/>
      <c r="S46" s="53"/>
      <c r="T46" s="100"/>
    </row>
    <row r="47" spans="1:20" ht="17.25" thickBot="1">
      <c r="A47" s="99">
        <v>43</v>
      </c>
      <c r="B47" s="53" t="s">
        <v>67</v>
      </c>
      <c r="C47" s="105" t="s">
        <v>1202</v>
      </c>
      <c r="D47" s="53" t="s">
        <v>27</v>
      </c>
      <c r="E47" s="105">
        <v>18110100503</v>
      </c>
      <c r="F47" s="105" t="s">
        <v>72</v>
      </c>
      <c r="G47" s="56">
        <v>7</v>
      </c>
      <c r="H47" s="56">
        <v>22</v>
      </c>
      <c r="I47" s="56">
        <v>29</v>
      </c>
      <c r="J47" s="110">
        <v>8876260253</v>
      </c>
      <c r="K47" s="57"/>
      <c r="L47" s="51"/>
      <c r="M47" s="51"/>
      <c r="N47" s="51"/>
      <c r="O47" s="51"/>
      <c r="P47" s="106" t="s">
        <v>889</v>
      </c>
      <c r="Q47" s="51" t="s">
        <v>417</v>
      </c>
      <c r="R47" s="51"/>
      <c r="S47" s="51"/>
      <c r="T47" s="100"/>
    </row>
    <row r="48" spans="1:20" ht="64.5" thickBot="1">
      <c r="A48" s="99">
        <v>44</v>
      </c>
      <c r="B48" s="53" t="s">
        <v>67</v>
      </c>
      <c r="C48" s="72" t="s">
        <v>1203</v>
      </c>
      <c r="D48" s="53" t="s">
        <v>27</v>
      </c>
      <c r="E48" s="58" t="s">
        <v>1204</v>
      </c>
      <c r="F48" s="55" t="s">
        <v>408</v>
      </c>
      <c r="G48" s="56">
        <v>331</v>
      </c>
      <c r="H48" s="56">
        <v>0</v>
      </c>
      <c r="I48" s="56">
        <v>331</v>
      </c>
      <c r="J48" s="110">
        <v>8473985245</v>
      </c>
      <c r="K48" s="64" t="s">
        <v>1081</v>
      </c>
      <c r="L48" s="64" t="s">
        <v>1056</v>
      </c>
      <c r="M48" s="60">
        <v>8486183088</v>
      </c>
      <c r="N48" s="64" t="s">
        <v>629</v>
      </c>
      <c r="O48" s="61">
        <v>8402942163</v>
      </c>
      <c r="P48" s="107" t="s">
        <v>1205</v>
      </c>
      <c r="Q48" s="102" t="s">
        <v>1206</v>
      </c>
      <c r="R48" s="51">
        <v>60</v>
      </c>
      <c r="S48" s="57" t="s">
        <v>74</v>
      </c>
      <c r="T48" s="100"/>
    </row>
    <row r="49" spans="1:20" ht="63.75" thickBot="1">
      <c r="A49" s="99">
        <v>45</v>
      </c>
      <c r="B49" s="53" t="s">
        <v>67</v>
      </c>
      <c r="C49" s="70" t="s">
        <v>1207</v>
      </c>
      <c r="D49" s="53" t="s">
        <v>27</v>
      </c>
      <c r="E49" s="65" t="s">
        <v>1208</v>
      </c>
      <c r="F49" s="55" t="s">
        <v>102</v>
      </c>
      <c r="G49" s="56">
        <v>206</v>
      </c>
      <c r="H49" s="56">
        <v>188</v>
      </c>
      <c r="I49" s="56">
        <v>394</v>
      </c>
      <c r="J49" s="110">
        <v>9508714435</v>
      </c>
      <c r="K49" s="65" t="s">
        <v>240</v>
      </c>
      <c r="L49" s="65" t="s">
        <v>602</v>
      </c>
      <c r="M49" s="60">
        <v>9401450798</v>
      </c>
      <c r="N49" s="65" t="s">
        <v>459</v>
      </c>
      <c r="O49" s="61">
        <v>8723868165</v>
      </c>
      <c r="P49" s="85" t="s">
        <v>1209</v>
      </c>
      <c r="Q49" s="51" t="s">
        <v>1210</v>
      </c>
      <c r="R49" s="51">
        <v>40</v>
      </c>
      <c r="S49" s="57" t="s">
        <v>74</v>
      </c>
      <c r="T49" s="100"/>
    </row>
    <row r="50" spans="1:20" ht="31.5">
      <c r="A50" s="99">
        <v>46</v>
      </c>
      <c r="B50" s="51" t="s">
        <v>67</v>
      </c>
      <c r="C50" s="52" t="s">
        <v>1211</v>
      </c>
      <c r="D50" s="53" t="s">
        <v>27</v>
      </c>
      <c r="E50" s="54" t="s">
        <v>1212</v>
      </c>
      <c r="F50" s="55" t="s">
        <v>72</v>
      </c>
      <c r="G50" s="56">
        <v>87</v>
      </c>
      <c r="H50" s="56">
        <v>106</v>
      </c>
      <c r="I50" s="56">
        <v>193</v>
      </c>
      <c r="J50" s="110">
        <v>9859125011</v>
      </c>
      <c r="K50" s="57" t="s">
        <v>432</v>
      </c>
      <c r="L50" s="65" t="s">
        <v>619</v>
      </c>
      <c r="M50" s="57">
        <v>9854615382</v>
      </c>
      <c r="N50" s="51"/>
      <c r="O50" s="51"/>
      <c r="P50" s="85" t="s">
        <v>1213</v>
      </c>
      <c r="Q50" s="51" t="s">
        <v>496</v>
      </c>
      <c r="R50" s="51">
        <v>50</v>
      </c>
      <c r="S50" s="57" t="s">
        <v>74</v>
      </c>
      <c r="T50" s="100"/>
    </row>
    <row r="51" spans="1:20" ht="17.25" thickBot="1">
      <c r="A51" s="99">
        <v>47</v>
      </c>
      <c r="B51" s="53" t="s">
        <v>67</v>
      </c>
      <c r="C51" s="71" t="s">
        <v>1214</v>
      </c>
      <c r="D51" s="53" t="s">
        <v>27</v>
      </c>
      <c r="E51" s="56" t="s">
        <v>1215</v>
      </c>
      <c r="F51" s="55" t="s">
        <v>103</v>
      </c>
      <c r="G51" s="56">
        <v>39</v>
      </c>
      <c r="H51" s="56">
        <v>42</v>
      </c>
      <c r="I51" s="56">
        <v>81</v>
      </c>
      <c r="J51" s="58">
        <v>9854615382</v>
      </c>
      <c r="K51" s="78" t="s">
        <v>488</v>
      </c>
      <c r="L51" s="65" t="s">
        <v>619</v>
      </c>
      <c r="M51" s="68">
        <v>985971977</v>
      </c>
      <c r="N51" s="65" t="s">
        <v>620</v>
      </c>
      <c r="O51" s="61">
        <v>9854223022</v>
      </c>
      <c r="P51" s="85">
        <v>43618</v>
      </c>
      <c r="Q51" s="51" t="s">
        <v>421</v>
      </c>
      <c r="R51" s="51">
        <v>50</v>
      </c>
      <c r="S51" s="57" t="s">
        <v>74</v>
      </c>
      <c r="T51" s="100"/>
    </row>
    <row r="52" spans="1:20">
      <c r="A52" s="99">
        <v>48</v>
      </c>
      <c r="B52" s="51" t="s">
        <v>67</v>
      </c>
      <c r="C52" s="52" t="s">
        <v>1216</v>
      </c>
      <c r="D52" s="53" t="s">
        <v>27</v>
      </c>
      <c r="E52" s="54" t="s">
        <v>1217</v>
      </c>
      <c r="F52" s="55" t="s">
        <v>72</v>
      </c>
      <c r="G52" s="56">
        <v>27</v>
      </c>
      <c r="H52" s="56">
        <v>26</v>
      </c>
      <c r="I52" s="56">
        <v>53</v>
      </c>
      <c r="J52" s="109">
        <v>7399340158</v>
      </c>
      <c r="K52" s="57" t="s">
        <v>432</v>
      </c>
      <c r="L52" s="65" t="s">
        <v>434</v>
      </c>
      <c r="M52" s="57">
        <v>9854729549</v>
      </c>
      <c r="N52" s="51"/>
      <c r="O52" s="51"/>
      <c r="P52" s="85">
        <v>43648</v>
      </c>
      <c r="Q52" s="51" t="s">
        <v>417</v>
      </c>
      <c r="R52" s="51">
        <v>80</v>
      </c>
      <c r="S52" s="57" t="s">
        <v>74</v>
      </c>
      <c r="T52" s="100"/>
    </row>
    <row r="53" spans="1:20" ht="31.5">
      <c r="A53" s="99">
        <v>49</v>
      </c>
      <c r="B53" s="51" t="s">
        <v>67</v>
      </c>
      <c r="C53" s="74" t="s">
        <v>1218</v>
      </c>
      <c r="D53" s="53" t="s">
        <v>27</v>
      </c>
      <c r="E53" s="75" t="s">
        <v>1219</v>
      </c>
      <c r="F53" s="55" t="s">
        <v>133</v>
      </c>
      <c r="G53" s="56">
        <v>141</v>
      </c>
      <c r="H53" s="56">
        <v>135</v>
      </c>
      <c r="I53" s="56">
        <v>276</v>
      </c>
      <c r="J53" s="58">
        <v>9435380969</v>
      </c>
      <c r="K53" s="58" t="s">
        <v>241</v>
      </c>
      <c r="L53" s="51"/>
      <c r="M53" s="51"/>
      <c r="N53" s="51"/>
      <c r="O53" s="51"/>
      <c r="P53" s="85" t="s">
        <v>1220</v>
      </c>
      <c r="Q53" s="51" t="s">
        <v>496</v>
      </c>
      <c r="R53" s="51">
        <v>70</v>
      </c>
      <c r="S53" s="57" t="s">
        <v>74</v>
      </c>
      <c r="T53" s="100"/>
    </row>
    <row r="54" spans="1:20" ht="64.5" thickBot="1">
      <c r="A54" s="99">
        <v>50</v>
      </c>
      <c r="B54" s="53" t="s">
        <v>67</v>
      </c>
      <c r="C54" s="71" t="s">
        <v>1221</v>
      </c>
      <c r="D54" s="53" t="s">
        <v>27</v>
      </c>
      <c r="E54" s="56" t="s">
        <v>1222</v>
      </c>
      <c r="F54" s="55" t="s">
        <v>103</v>
      </c>
      <c r="G54" s="56"/>
      <c r="H54" s="56"/>
      <c r="I54" s="56">
        <v>0</v>
      </c>
      <c r="J54" s="58">
        <v>9401055312</v>
      </c>
      <c r="K54" s="58" t="s">
        <v>124</v>
      </c>
      <c r="L54" s="53"/>
      <c r="M54" s="53"/>
      <c r="N54" s="53"/>
      <c r="O54" s="53"/>
      <c r="P54" s="85" t="s">
        <v>1223</v>
      </c>
      <c r="Q54" s="102" t="s">
        <v>1224</v>
      </c>
      <c r="R54" s="51">
        <v>44</v>
      </c>
      <c r="S54" s="57" t="s">
        <v>74</v>
      </c>
      <c r="T54" s="100"/>
    </row>
    <row r="55" spans="1:20" ht="17.25" thickBot="1">
      <c r="A55" s="99">
        <v>51</v>
      </c>
      <c r="B55" s="53" t="s">
        <v>67</v>
      </c>
      <c r="C55" s="52" t="s">
        <v>1225</v>
      </c>
      <c r="D55" s="53" t="s">
        <v>27</v>
      </c>
      <c r="E55" s="54" t="s">
        <v>1226</v>
      </c>
      <c r="F55" s="55" t="s">
        <v>84</v>
      </c>
      <c r="G55" s="56">
        <v>15</v>
      </c>
      <c r="H55" s="56">
        <v>11</v>
      </c>
      <c r="I55" s="56">
        <v>26</v>
      </c>
      <c r="J55" s="110">
        <v>9706208807</v>
      </c>
      <c r="K55" s="78" t="s">
        <v>272</v>
      </c>
      <c r="L55" s="78" t="s">
        <v>429</v>
      </c>
      <c r="M55" s="87">
        <v>9864431294</v>
      </c>
      <c r="N55" s="56" t="s">
        <v>430</v>
      </c>
      <c r="O55" s="61">
        <v>9859028914</v>
      </c>
      <c r="P55" s="85" t="s">
        <v>892</v>
      </c>
      <c r="Q55" s="51" t="s">
        <v>418</v>
      </c>
      <c r="R55" s="51">
        <v>44</v>
      </c>
      <c r="S55" s="57" t="s">
        <v>74</v>
      </c>
      <c r="T55" s="100"/>
    </row>
    <row r="56" spans="1:20">
      <c r="A56" s="99">
        <v>52</v>
      </c>
      <c r="B56" s="53" t="s">
        <v>67</v>
      </c>
      <c r="C56" s="52" t="s">
        <v>1227</v>
      </c>
      <c r="D56" s="53" t="s">
        <v>27</v>
      </c>
      <c r="E56" s="54" t="s">
        <v>1228</v>
      </c>
      <c r="F56" s="55" t="s">
        <v>72</v>
      </c>
      <c r="G56" s="56">
        <v>12</v>
      </c>
      <c r="H56" s="56">
        <v>21</v>
      </c>
      <c r="I56" s="56">
        <v>33</v>
      </c>
      <c r="J56" s="134">
        <v>9435084053</v>
      </c>
      <c r="K56" s="78" t="s">
        <v>272</v>
      </c>
      <c r="L56" s="78" t="s">
        <v>429</v>
      </c>
      <c r="M56" s="87">
        <v>9864431294</v>
      </c>
      <c r="N56" s="56" t="s">
        <v>430</v>
      </c>
      <c r="O56" s="61">
        <v>9859028914</v>
      </c>
      <c r="P56" s="85" t="s">
        <v>892</v>
      </c>
      <c r="Q56" s="51" t="s">
        <v>418</v>
      </c>
      <c r="R56" s="51">
        <v>40</v>
      </c>
      <c r="S56" s="51" t="s">
        <v>90</v>
      </c>
      <c r="T56" s="100"/>
    </row>
    <row r="57" spans="1:20" ht="17.25" thickBot="1">
      <c r="A57" s="99">
        <v>53</v>
      </c>
      <c r="B57" s="53" t="s">
        <v>67</v>
      </c>
      <c r="C57" s="71" t="s">
        <v>443</v>
      </c>
      <c r="D57" s="53" t="s">
        <v>27</v>
      </c>
      <c r="E57" s="56" t="s">
        <v>444</v>
      </c>
      <c r="F57" s="55" t="s">
        <v>103</v>
      </c>
      <c r="G57" s="56">
        <v>30</v>
      </c>
      <c r="H57" s="56">
        <v>18</v>
      </c>
      <c r="I57" s="56">
        <v>48</v>
      </c>
      <c r="J57" s="58">
        <v>9854209685</v>
      </c>
      <c r="K57" s="86" t="s">
        <v>440</v>
      </c>
      <c r="L57" s="86" t="s">
        <v>441</v>
      </c>
      <c r="M57" s="60">
        <v>9401450791</v>
      </c>
      <c r="N57" s="65" t="s">
        <v>431</v>
      </c>
      <c r="O57" s="61">
        <v>8474066316</v>
      </c>
      <c r="P57" s="85" t="s">
        <v>896</v>
      </c>
      <c r="Q57" s="51" t="s">
        <v>419</v>
      </c>
      <c r="R57" s="51">
        <v>80</v>
      </c>
      <c r="S57" s="51" t="s">
        <v>74</v>
      </c>
      <c r="T57" s="100"/>
    </row>
    <row r="58" spans="1:20" ht="17.25" thickBot="1">
      <c r="A58" s="99">
        <v>54</v>
      </c>
      <c r="B58" s="51" t="s">
        <v>67</v>
      </c>
      <c r="C58" s="52" t="s">
        <v>1229</v>
      </c>
      <c r="D58" s="53" t="s">
        <v>27</v>
      </c>
      <c r="E58" s="54" t="s">
        <v>1230</v>
      </c>
      <c r="F58" s="55" t="s">
        <v>72</v>
      </c>
      <c r="G58" s="56">
        <v>13</v>
      </c>
      <c r="H58" s="56">
        <v>10</v>
      </c>
      <c r="I58" s="56">
        <v>23</v>
      </c>
      <c r="J58" s="110">
        <v>9957142144</v>
      </c>
      <c r="K58" s="57" t="s">
        <v>432</v>
      </c>
      <c r="L58" s="65" t="s">
        <v>434</v>
      </c>
      <c r="M58" s="57">
        <v>9864740926</v>
      </c>
      <c r="N58" s="51"/>
      <c r="O58" s="51"/>
      <c r="P58" s="85" t="s">
        <v>907</v>
      </c>
      <c r="Q58" s="51" t="s">
        <v>421</v>
      </c>
      <c r="R58" s="51">
        <v>70</v>
      </c>
      <c r="S58" s="51" t="s">
        <v>90</v>
      </c>
      <c r="T58" s="100"/>
    </row>
    <row r="59" spans="1:20" ht="48" thickBot="1">
      <c r="A59" s="99">
        <v>55</v>
      </c>
      <c r="B59" s="53" t="s">
        <v>67</v>
      </c>
      <c r="C59" s="72" t="s">
        <v>1231</v>
      </c>
      <c r="D59" s="53" t="s">
        <v>27</v>
      </c>
      <c r="E59" s="58" t="s">
        <v>1232</v>
      </c>
      <c r="F59" s="55" t="s">
        <v>408</v>
      </c>
      <c r="G59" s="56">
        <v>97</v>
      </c>
      <c r="H59" s="56">
        <v>129</v>
      </c>
      <c r="I59" s="56">
        <v>226</v>
      </c>
      <c r="J59" s="110">
        <v>9706038164</v>
      </c>
      <c r="K59" s="58" t="s">
        <v>247</v>
      </c>
      <c r="L59" s="69" t="s">
        <v>416</v>
      </c>
      <c r="M59" s="60">
        <v>9854236345</v>
      </c>
      <c r="N59" s="65" t="s">
        <v>1062</v>
      </c>
      <c r="O59" s="51"/>
      <c r="P59" s="85" t="s">
        <v>1233</v>
      </c>
      <c r="Q59" s="51" t="s">
        <v>1234</v>
      </c>
      <c r="R59" s="51">
        <v>65</v>
      </c>
      <c r="S59" s="51" t="s">
        <v>74</v>
      </c>
      <c r="T59" s="100"/>
    </row>
    <row r="60" spans="1:20">
      <c r="A60" s="99">
        <v>56</v>
      </c>
      <c r="B60" s="51" t="s">
        <v>67</v>
      </c>
      <c r="C60" s="52" t="s">
        <v>1235</v>
      </c>
      <c r="D60" s="53" t="s">
        <v>27</v>
      </c>
      <c r="E60" s="54" t="s">
        <v>1236</v>
      </c>
      <c r="F60" s="55" t="s">
        <v>72</v>
      </c>
      <c r="G60" s="56">
        <v>49</v>
      </c>
      <c r="H60" s="56">
        <v>65</v>
      </c>
      <c r="I60" s="56">
        <v>114</v>
      </c>
      <c r="J60" s="109">
        <v>8402837142</v>
      </c>
      <c r="K60" s="57" t="s">
        <v>435</v>
      </c>
      <c r="L60" s="90" t="s">
        <v>501</v>
      </c>
      <c r="M60" s="57">
        <v>9577947046</v>
      </c>
      <c r="N60" s="51"/>
      <c r="O60" s="51"/>
      <c r="P60" s="85" t="s">
        <v>931</v>
      </c>
      <c r="Q60" s="51" t="s">
        <v>419</v>
      </c>
      <c r="R60" s="51">
        <v>80</v>
      </c>
      <c r="S60" s="51" t="s">
        <v>90</v>
      </c>
      <c r="T60" s="100"/>
    </row>
    <row r="61" spans="1:20">
      <c r="A61" s="99">
        <v>57</v>
      </c>
      <c r="B61" s="53" t="s">
        <v>67</v>
      </c>
      <c r="C61" s="72" t="s">
        <v>627</v>
      </c>
      <c r="D61" s="53" t="s">
        <v>107</v>
      </c>
      <c r="E61" s="58">
        <v>18306040306</v>
      </c>
      <c r="F61" s="55" t="s">
        <v>108</v>
      </c>
      <c r="G61" s="53">
        <v>21</v>
      </c>
      <c r="H61" s="53">
        <v>28</v>
      </c>
      <c r="I61" s="53">
        <v>58</v>
      </c>
      <c r="J61" s="128">
        <v>8011133692</v>
      </c>
      <c r="K61" s="86" t="s">
        <v>253</v>
      </c>
      <c r="L61" s="53" t="s">
        <v>268</v>
      </c>
      <c r="M61" s="53">
        <v>9401450794</v>
      </c>
      <c r="N61" s="53" t="s">
        <v>470</v>
      </c>
      <c r="O61" s="53">
        <v>9707513505</v>
      </c>
      <c r="P61" s="107" t="s">
        <v>907</v>
      </c>
      <c r="Q61" s="53" t="s">
        <v>622</v>
      </c>
      <c r="R61" s="53">
        <v>60</v>
      </c>
      <c r="S61" s="53" t="s">
        <v>74</v>
      </c>
      <c r="T61" s="100"/>
    </row>
    <row r="62" spans="1:20">
      <c r="A62" s="99">
        <v>58</v>
      </c>
      <c r="B62" s="53" t="s">
        <v>67</v>
      </c>
      <c r="C62" s="72" t="s">
        <v>1237</v>
      </c>
      <c r="D62" s="53" t="s">
        <v>107</v>
      </c>
      <c r="E62" s="58">
        <v>18306040308</v>
      </c>
      <c r="F62" s="55" t="s">
        <v>108</v>
      </c>
      <c r="G62" s="53">
        <v>41</v>
      </c>
      <c r="H62" s="53">
        <v>30</v>
      </c>
      <c r="I62" s="53">
        <v>45</v>
      </c>
      <c r="J62" s="128">
        <v>9613502509</v>
      </c>
      <c r="K62" s="86" t="s">
        <v>253</v>
      </c>
      <c r="L62" s="53" t="s">
        <v>254</v>
      </c>
      <c r="M62" s="53"/>
      <c r="N62" s="53" t="s">
        <v>1103</v>
      </c>
      <c r="O62" s="53">
        <v>8486523702</v>
      </c>
      <c r="P62" s="107" t="s">
        <v>889</v>
      </c>
      <c r="Q62" s="53" t="s">
        <v>417</v>
      </c>
      <c r="R62" s="53">
        <v>65</v>
      </c>
      <c r="S62" s="53" t="s">
        <v>74</v>
      </c>
      <c r="T62" s="100"/>
    </row>
    <row r="63" spans="1:20">
      <c r="A63" s="99">
        <v>59</v>
      </c>
      <c r="B63" s="53" t="s">
        <v>67</v>
      </c>
      <c r="C63" s="72" t="s">
        <v>483</v>
      </c>
      <c r="D63" s="53" t="s">
        <v>107</v>
      </c>
      <c r="E63" s="58">
        <v>18306091214</v>
      </c>
      <c r="F63" s="55" t="s">
        <v>108</v>
      </c>
      <c r="G63" s="53">
        <v>48</v>
      </c>
      <c r="H63" s="53">
        <v>43</v>
      </c>
      <c r="I63" s="53">
        <v>135</v>
      </c>
      <c r="J63" s="53">
        <v>9954501667</v>
      </c>
      <c r="K63" s="78" t="s">
        <v>484</v>
      </c>
      <c r="L63" s="90" t="s">
        <v>485</v>
      </c>
      <c r="M63" s="60">
        <v>9401450796</v>
      </c>
      <c r="N63" s="56" t="s">
        <v>486</v>
      </c>
      <c r="O63" s="61">
        <v>7896401108</v>
      </c>
      <c r="P63" s="85" t="s">
        <v>892</v>
      </c>
      <c r="Q63" s="51" t="s">
        <v>418</v>
      </c>
      <c r="R63" s="53"/>
      <c r="S63" s="51" t="s">
        <v>90</v>
      </c>
      <c r="T63" s="100"/>
    </row>
    <row r="64" spans="1:20">
      <c r="A64" s="99">
        <v>60</v>
      </c>
      <c r="B64" s="53" t="s">
        <v>67</v>
      </c>
      <c r="C64" s="72" t="s">
        <v>1238</v>
      </c>
      <c r="D64" s="53" t="s">
        <v>107</v>
      </c>
      <c r="E64" s="58">
        <v>18306091225</v>
      </c>
      <c r="F64" s="55" t="s">
        <v>108</v>
      </c>
      <c r="G64" s="53">
        <v>39</v>
      </c>
      <c r="H64" s="53">
        <v>54</v>
      </c>
      <c r="I64" s="53">
        <v>91</v>
      </c>
      <c r="J64" s="53">
        <v>9577365467</v>
      </c>
      <c r="K64" s="78" t="s">
        <v>484</v>
      </c>
      <c r="L64" s="90" t="s">
        <v>501</v>
      </c>
      <c r="M64" s="51"/>
      <c r="N64" s="56" t="s">
        <v>1239</v>
      </c>
      <c r="O64" s="61">
        <v>8723868265</v>
      </c>
      <c r="P64" s="85" t="s">
        <v>892</v>
      </c>
      <c r="Q64" s="51" t="s">
        <v>418</v>
      </c>
      <c r="R64" s="53"/>
      <c r="S64" s="51" t="s">
        <v>90</v>
      </c>
      <c r="T64" s="100"/>
    </row>
    <row r="65" spans="1:20">
      <c r="A65" s="99">
        <v>61</v>
      </c>
      <c r="B65" s="53" t="s">
        <v>67</v>
      </c>
      <c r="C65" s="72" t="s">
        <v>493</v>
      </c>
      <c r="D65" s="53" t="s">
        <v>107</v>
      </c>
      <c r="E65" s="58">
        <v>18306091210</v>
      </c>
      <c r="F65" s="55" t="s">
        <v>108</v>
      </c>
      <c r="G65" s="53">
        <v>52</v>
      </c>
      <c r="H65" s="53">
        <v>29</v>
      </c>
      <c r="I65" s="53">
        <v>106</v>
      </c>
      <c r="J65" s="53">
        <v>9854320071</v>
      </c>
      <c r="K65" s="78" t="s">
        <v>472</v>
      </c>
      <c r="L65" s="65" t="s">
        <v>433</v>
      </c>
      <c r="M65" s="68">
        <v>9854122091</v>
      </c>
      <c r="N65" s="56" t="s">
        <v>427</v>
      </c>
      <c r="O65" s="61">
        <v>8486835442</v>
      </c>
      <c r="P65" s="85" t="s">
        <v>886</v>
      </c>
      <c r="Q65" s="51" t="s">
        <v>421</v>
      </c>
      <c r="R65" s="53"/>
      <c r="S65" s="51" t="s">
        <v>90</v>
      </c>
      <c r="T65" s="100"/>
    </row>
    <row r="66" spans="1:20">
      <c r="A66" s="99">
        <v>62</v>
      </c>
      <c r="B66" s="53" t="s">
        <v>67</v>
      </c>
      <c r="C66" s="72" t="s">
        <v>618</v>
      </c>
      <c r="D66" s="53" t="s">
        <v>107</v>
      </c>
      <c r="E66" s="58">
        <v>18306091209</v>
      </c>
      <c r="F66" s="55" t="s">
        <v>108</v>
      </c>
      <c r="G66" s="53">
        <v>44</v>
      </c>
      <c r="H66" s="53">
        <v>48</v>
      </c>
      <c r="I66" s="53">
        <v>86</v>
      </c>
      <c r="J66" s="53">
        <v>9706509515</v>
      </c>
      <c r="K66" s="78" t="s">
        <v>488</v>
      </c>
      <c r="L66" s="65" t="s">
        <v>619</v>
      </c>
      <c r="M66" s="68">
        <v>985971977</v>
      </c>
      <c r="N66" s="65" t="s">
        <v>620</v>
      </c>
      <c r="O66" s="61">
        <v>9854223022</v>
      </c>
      <c r="P66" s="85" t="s">
        <v>886</v>
      </c>
      <c r="Q66" s="51" t="s">
        <v>421</v>
      </c>
      <c r="R66" s="53"/>
      <c r="S66" s="51" t="s">
        <v>90</v>
      </c>
      <c r="T66" s="100"/>
    </row>
    <row r="67" spans="1:20">
      <c r="A67" s="99">
        <v>63</v>
      </c>
      <c r="B67" s="53" t="s">
        <v>67</v>
      </c>
      <c r="C67" s="72" t="s">
        <v>315</v>
      </c>
      <c r="D67" s="53" t="s">
        <v>107</v>
      </c>
      <c r="E67" s="58">
        <v>18306091207</v>
      </c>
      <c r="F67" s="55" t="s">
        <v>108</v>
      </c>
      <c r="G67" s="53">
        <v>42</v>
      </c>
      <c r="H67" s="53">
        <v>34</v>
      </c>
      <c r="I67" s="53">
        <v>119</v>
      </c>
      <c r="J67" s="53">
        <v>9854121913</v>
      </c>
      <c r="K67" s="78" t="s">
        <v>278</v>
      </c>
      <c r="L67" s="65" t="s">
        <v>279</v>
      </c>
      <c r="M67" s="91">
        <v>9707934298</v>
      </c>
      <c r="N67" s="56" t="s">
        <v>316</v>
      </c>
      <c r="O67" s="61">
        <v>9707795046</v>
      </c>
      <c r="P67" s="85" t="s">
        <v>936</v>
      </c>
      <c r="Q67" s="51" t="s">
        <v>417</v>
      </c>
      <c r="R67" s="53"/>
      <c r="S67" s="51" t="s">
        <v>90</v>
      </c>
      <c r="T67" s="100"/>
    </row>
    <row r="68" spans="1:20">
      <c r="A68" s="99">
        <v>64</v>
      </c>
      <c r="B68" s="53" t="s">
        <v>67</v>
      </c>
      <c r="C68" s="72" t="s">
        <v>264</v>
      </c>
      <c r="D68" s="53" t="s">
        <v>107</v>
      </c>
      <c r="E68" s="58">
        <v>18306091004</v>
      </c>
      <c r="F68" s="55" t="s">
        <v>108</v>
      </c>
      <c r="G68" s="53">
        <v>35</v>
      </c>
      <c r="H68" s="53">
        <v>32</v>
      </c>
      <c r="I68" s="53">
        <v>75</v>
      </c>
      <c r="J68" s="53">
        <v>9577365470</v>
      </c>
      <c r="K68" s="64" t="s">
        <v>250</v>
      </c>
      <c r="L68" s="64" t="s">
        <v>252</v>
      </c>
      <c r="M68" s="60">
        <v>9954698882</v>
      </c>
      <c r="N68" s="64" t="s">
        <v>265</v>
      </c>
      <c r="O68" s="61">
        <v>9508244561</v>
      </c>
      <c r="P68" s="85" t="s">
        <v>936</v>
      </c>
      <c r="Q68" s="51" t="s">
        <v>417</v>
      </c>
      <c r="R68" s="53"/>
      <c r="S68" s="51" t="s">
        <v>90</v>
      </c>
      <c r="T68" s="100"/>
    </row>
    <row r="69" spans="1:20">
      <c r="A69" s="99">
        <v>65</v>
      </c>
      <c r="B69" s="53" t="s">
        <v>67</v>
      </c>
      <c r="C69" s="72" t="s">
        <v>1240</v>
      </c>
      <c r="D69" s="53" t="s">
        <v>107</v>
      </c>
      <c r="E69" s="58">
        <v>18306091206</v>
      </c>
      <c r="F69" s="55" t="s">
        <v>108</v>
      </c>
      <c r="G69" s="53">
        <v>41</v>
      </c>
      <c r="H69" s="53">
        <v>42</v>
      </c>
      <c r="I69" s="53">
        <v>67</v>
      </c>
      <c r="J69" s="53">
        <v>9613225347</v>
      </c>
      <c r="K69" s="64" t="s">
        <v>250</v>
      </c>
      <c r="L69" s="64" t="s">
        <v>252</v>
      </c>
      <c r="M69" s="60">
        <v>9954698882</v>
      </c>
      <c r="N69" s="64" t="s">
        <v>265</v>
      </c>
      <c r="O69" s="61">
        <v>9508244561</v>
      </c>
      <c r="P69" s="85" t="s">
        <v>936</v>
      </c>
      <c r="Q69" s="51" t="s">
        <v>417</v>
      </c>
      <c r="R69" s="53"/>
      <c r="S69" s="51" t="s">
        <v>90</v>
      </c>
      <c r="T69" s="100"/>
    </row>
    <row r="70" spans="1:20">
      <c r="A70" s="99">
        <v>66</v>
      </c>
      <c r="B70" s="53" t="s">
        <v>67</v>
      </c>
      <c r="C70" s="72" t="s">
        <v>632</v>
      </c>
      <c r="D70" s="53" t="s">
        <v>107</v>
      </c>
      <c r="E70" s="58">
        <v>18306091203</v>
      </c>
      <c r="F70" s="55" t="s">
        <v>108</v>
      </c>
      <c r="G70" s="53">
        <v>8</v>
      </c>
      <c r="H70" s="53">
        <v>11</v>
      </c>
      <c r="I70" s="53">
        <v>41</v>
      </c>
      <c r="J70" s="58">
        <v>8402046621</v>
      </c>
      <c r="K70" s="65" t="s">
        <v>276</v>
      </c>
      <c r="L70" s="65" t="s">
        <v>248</v>
      </c>
      <c r="M70" s="60">
        <v>9401450789</v>
      </c>
      <c r="N70" s="56" t="s">
        <v>277</v>
      </c>
      <c r="O70" s="61">
        <v>9854677396</v>
      </c>
      <c r="P70" s="85" t="s">
        <v>886</v>
      </c>
      <c r="Q70" s="51" t="s">
        <v>421</v>
      </c>
      <c r="R70" s="51"/>
      <c r="S70" s="51" t="s">
        <v>90</v>
      </c>
      <c r="T70" s="100"/>
    </row>
    <row r="71" spans="1:20">
      <c r="A71" s="99">
        <v>67</v>
      </c>
      <c r="B71" s="53" t="s">
        <v>67</v>
      </c>
      <c r="C71" s="72" t="s">
        <v>1241</v>
      </c>
      <c r="D71" s="53" t="s">
        <v>107</v>
      </c>
      <c r="E71" s="58">
        <v>18306091024</v>
      </c>
      <c r="F71" s="55" t="s">
        <v>108</v>
      </c>
      <c r="G71" s="53">
        <v>14</v>
      </c>
      <c r="H71" s="53">
        <v>29</v>
      </c>
      <c r="I71" s="53">
        <v>58</v>
      </c>
      <c r="J71" s="58">
        <v>8462095549</v>
      </c>
      <c r="K71" s="65" t="s">
        <v>601</v>
      </c>
      <c r="L71" s="65" t="s">
        <v>602</v>
      </c>
      <c r="M71" s="68">
        <v>9854100763</v>
      </c>
      <c r="N71" s="65" t="s">
        <v>1054</v>
      </c>
      <c r="O71" s="61">
        <v>9707504740</v>
      </c>
      <c r="P71" s="85" t="s">
        <v>936</v>
      </c>
      <c r="Q71" s="51" t="s">
        <v>417</v>
      </c>
      <c r="R71" s="53"/>
      <c r="S71" s="51" t="s">
        <v>90</v>
      </c>
      <c r="T71" s="100"/>
    </row>
    <row r="72" spans="1:20">
      <c r="A72" s="99">
        <v>68</v>
      </c>
      <c r="B72" s="53" t="s">
        <v>67</v>
      </c>
      <c r="C72" s="72" t="s">
        <v>633</v>
      </c>
      <c r="D72" s="53" t="s">
        <v>107</v>
      </c>
      <c r="E72" s="58">
        <v>18306091024</v>
      </c>
      <c r="F72" s="55" t="s">
        <v>108</v>
      </c>
      <c r="G72" s="53">
        <v>35</v>
      </c>
      <c r="H72" s="53">
        <v>33</v>
      </c>
      <c r="I72" s="53">
        <v>75</v>
      </c>
      <c r="J72" s="58">
        <v>9577762089</v>
      </c>
      <c r="K72" s="86" t="s">
        <v>518</v>
      </c>
      <c r="L72" s="86" t="s">
        <v>519</v>
      </c>
      <c r="M72" s="60">
        <v>9401450790</v>
      </c>
      <c r="N72" s="65" t="s">
        <v>535</v>
      </c>
      <c r="O72" s="61">
        <v>9859757310</v>
      </c>
      <c r="P72" s="85" t="s">
        <v>936</v>
      </c>
      <c r="Q72" s="51" t="s">
        <v>417</v>
      </c>
      <c r="R72" s="53"/>
      <c r="S72" s="51" t="s">
        <v>90</v>
      </c>
      <c r="T72" s="100"/>
    </row>
    <row r="73" spans="1:20">
      <c r="A73" s="4">
        <v>69</v>
      </c>
      <c r="B73" s="53"/>
      <c r="C73" s="72"/>
      <c r="D73" s="53"/>
      <c r="E73" s="58"/>
      <c r="F73" s="55"/>
      <c r="G73" s="53"/>
      <c r="H73" s="53"/>
      <c r="I73" s="53"/>
      <c r="J73" s="53"/>
      <c r="K73" s="86"/>
      <c r="L73" s="53"/>
      <c r="M73" s="53"/>
      <c r="N73" s="53"/>
      <c r="O73" s="53"/>
      <c r="P73" s="85"/>
      <c r="Q73" s="57"/>
      <c r="R73" s="58"/>
      <c r="S73" s="58"/>
      <c r="T73" s="18"/>
    </row>
    <row r="74" spans="1:20">
      <c r="A74" s="4">
        <v>70</v>
      </c>
      <c r="B74" s="53"/>
      <c r="C74" s="72"/>
      <c r="D74" s="53"/>
      <c r="E74" s="58"/>
      <c r="F74" s="55"/>
      <c r="G74" s="53"/>
      <c r="H74" s="53"/>
      <c r="I74" s="53"/>
      <c r="J74" s="77"/>
      <c r="K74" s="57"/>
      <c r="L74" s="104"/>
      <c r="M74" s="51"/>
      <c r="N74" s="64"/>
      <c r="O74" s="61"/>
      <c r="P74" s="85"/>
      <c r="Q74" s="57"/>
      <c r="R74" s="57"/>
      <c r="S74" s="57"/>
      <c r="T74" s="18"/>
    </row>
    <row r="75" spans="1:20">
      <c r="A75" s="4">
        <v>71</v>
      </c>
      <c r="B75" s="53"/>
      <c r="C75" s="72"/>
      <c r="D75" s="53"/>
      <c r="E75" s="58"/>
      <c r="F75" s="55"/>
      <c r="G75" s="53"/>
      <c r="H75" s="53"/>
      <c r="I75" s="53"/>
      <c r="J75" s="77"/>
      <c r="K75" s="57"/>
      <c r="L75" s="51"/>
      <c r="M75" s="51"/>
      <c r="N75" s="64"/>
      <c r="O75" s="61"/>
      <c r="P75" s="85"/>
      <c r="Q75" s="57"/>
      <c r="R75" s="57"/>
      <c r="S75" s="57"/>
      <c r="T75" s="18"/>
    </row>
    <row r="76" spans="1:20">
      <c r="A76" s="4">
        <v>72</v>
      </c>
      <c r="B76" s="53"/>
      <c r="C76" s="72"/>
      <c r="D76" s="53"/>
      <c r="E76" s="58"/>
      <c r="F76" s="55"/>
      <c r="G76" s="53"/>
      <c r="H76" s="53"/>
      <c r="I76" s="53"/>
      <c r="J76" s="53"/>
      <c r="K76" s="78"/>
      <c r="L76" s="90"/>
      <c r="M76" s="60"/>
      <c r="N76" s="56"/>
      <c r="O76" s="61"/>
      <c r="P76" s="85"/>
      <c r="Q76" s="57"/>
      <c r="R76" s="57"/>
      <c r="S76" s="57"/>
      <c r="T76" s="18"/>
    </row>
    <row r="77" spans="1:20">
      <c r="A77" s="4">
        <v>73</v>
      </c>
      <c r="B77" s="53"/>
      <c r="C77" s="72"/>
      <c r="D77" s="53"/>
      <c r="E77" s="58"/>
      <c r="F77" s="55"/>
      <c r="G77" s="53"/>
      <c r="H77" s="53"/>
      <c r="I77" s="53"/>
      <c r="J77" s="77"/>
      <c r="K77" s="65"/>
      <c r="L77" s="65"/>
      <c r="M77" s="60"/>
      <c r="N77" s="56"/>
      <c r="O77" s="61"/>
      <c r="P77" s="85"/>
      <c r="Q77" s="57"/>
      <c r="R77" s="58"/>
      <c r="S77" s="57"/>
      <c r="T77" s="18"/>
    </row>
    <row r="78" spans="1:20">
      <c r="A78" s="4">
        <v>74</v>
      </c>
      <c r="B78" s="53"/>
      <c r="C78" s="72"/>
      <c r="D78" s="53"/>
      <c r="E78" s="58"/>
      <c r="F78" s="55"/>
      <c r="G78" s="53"/>
      <c r="H78" s="53"/>
      <c r="I78" s="53"/>
      <c r="J78" s="77"/>
      <c r="K78" s="86"/>
      <c r="L78" s="86"/>
      <c r="M78" s="60"/>
      <c r="N78" s="65"/>
      <c r="O78" s="61"/>
      <c r="P78" s="85"/>
      <c r="Q78" s="57"/>
      <c r="R78" s="57"/>
      <c r="S78" s="57"/>
      <c r="T78" s="18"/>
    </row>
    <row r="79" spans="1:20">
      <c r="A79" s="4">
        <v>75</v>
      </c>
      <c r="B79" s="53"/>
      <c r="C79" s="72"/>
      <c r="D79" s="53"/>
      <c r="E79" s="58"/>
      <c r="F79" s="55"/>
      <c r="G79" s="53"/>
      <c r="H79" s="53"/>
      <c r="I79" s="53"/>
      <c r="J79" s="77"/>
      <c r="K79" s="86"/>
      <c r="L79" s="86"/>
      <c r="M79" s="60"/>
      <c r="N79" s="65"/>
      <c r="O79" s="61"/>
      <c r="P79" s="58"/>
      <c r="Q79" s="57"/>
      <c r="R79" s="57"/>
      <c r="S79" s="84"/>
      <c r="T79" s="18"/>
    </row>
    <row r="80" spans="1:20">
      <c r="A80" s="4">
        <v>76</v>
      </c>
      <c r="B80" s="53"/>
      <c r="C80" s="72"/>
      <c r="D80" s="53"/>
      <c r="E80" s="58"/>
      <c r="F80" s="55"/>
      <c r="G80" s="53"/>
      <c r="H80" s="53"/>
      <c r="I80" s="53"/>
      <c r="J80" s="53"/>
      <c r="K80" s="64"/>
      <c r="L80" s="64"/>
      <c r="M80" s="60"/>
      <c r="N80" s="65"/>
      <c r="O80" s="61"/>
      <c r="P80" s="58"/>
      <c r="Q80" s="57"/>
      <c r="R80" s="57"/>
      <c r="S80" s="57"/>
      <c r="T80" s="18"/>
    </row>
    <row r="81" spans="1:20">
      <c r="A81" s="4">
        <v>77</v>
      </c>
      <c r="B81" s="53"/>
      <c r="C81" s="72"/>
      <c r="D81" s="53"/>
      <c r="E81" s="58"/>
      <c r="F81" s="55"/>
      <c r="G81" s="53"/>
      <c r="H81" s="53"/>
      <c r="I81" s="53"/>
      <c r="J81" s="53"/>
      <c r="K81" s="86"/>
      <c r="L81" s="86"/>
      <c r="M81" s="60"/>
      <c r="N81" s="65"/>
      <c r="O81" s="61"/>
      <c r="P81" s="58"/>
      <c r="Q81" s="57"/>
      <c r="R81" s="57"/>
      <c r="S81" s="84"/>
      <c r="T81" s="18"/>
    </row>
    <row r="82" spans="1:20">
      <c r="A82" s="4">
        <v>78</v>
      </c>
      <c r="B82" s="53"/>
      <c r="C82" s="72"/>
      <c r="D82" s="53"/>
      <c r="E82" s="58"/>
      <c r="F82" s="55"/>
      <c r="G82" s="53"/>
      <c r="H82" s="53"/>
      <c r="I82" s="53"/>
      <c r="J82" s="53"/>
      <c r="K82" s="86"/>
      <c r="L82" s="86"/>
      <c r="M82" s="68"/>
      <c r="N82" s="65"/>
      <c r="O82" s="61"/>
      <c r="P82" s="83"/>
      <c r="Q82" s="57"/>
      <c r="R82" s="57"/>
      <c r="S82" s="84"/>
      <c r="T82" s="18"/>
    </row>
    <row r="83" spans="1:20">
      <c r="A83" s="4">
        <v>79</v>
      </c>
      <c r="B83" s="53"/>
      <c r="C83" s="72"/>
      <c r="D83" s="53"/>
      <c r="E83" s="58"/>
      <c r="F83" s="55"/>
      <c r="G83" s="53"/>
      <c r="H83" s="53"/>
      <c r="I83" s="53"/>
      <c r="J83" s="53"/>
      <c r="K83" s="86"/>
      <c r="L83" s="86"/>
      <c r="M83" s="68"/>
      <c r="N83" s="65"/>
      <c r="O83" s="61"/>
      <c r="P83" s="83"/>
      <c r="Q83" s="57"/>
      <c r="R83" s="57"/>
      <c r="S83" s="57"/>
      <c r="T83" s="18"/>
    </row>
    <row r="84" spans="1:20">
      <c r="A84" s="4">
        <v>80</v>
      </c>
      <c r="B84" s="53"/>
      <c r="C84" s="72"/>
      <c r="D84" s="53"/>
      <c r="E84" s="58"/>
      <c r="F84" s="55"/>
      <c r="G84" s="53"/>
      <c r="H84" s="53"/>
      <c r="I84" s="53"/>
      <c r="J84" s="53"/>
      <c r="K84" s="86"/>
      <c r="L84" s="86"/>
      <c r="M84" s="60"/>
      <c r="N84" s="65"/>
      <c r="O84" s="61"/>
      <c r="P84" s="83"/>
      <c r="Q84" s="57"/>
      <c r="R84" s="57"/>
      <c r="S84" s="84"/>
      <c r="T84" s="18"/>
    </row>
    <row r="85" spans="1:20">
      <c r="A85" s="4">
        <v>81</v>
      </c>
      <c r="B85" s="17"/>
      <c r="C85" s="18"/>
      <c r="D85" s="18"/>
      <c r="E85" s="19"/>
      <c r="F85" s="18"/>
      <c r="G85" s="19"/>
      <c r="H85" s="19"/>
      <c r="I85" s="17">
        <f t="shared" ref="I85:I164" si="0">+G85+H85</f>
        <v>0</v>
      </c>
      <c r="J85" s="18"/>
      <c r="K85" s="18"/>
      <c r="L85" s="18"/>
      <c r="M85" s="18"/>
      <c r="N85" s="18"/>
      <c r="O85" s="18"/>
      <c r="P85" s="89"/>
      <c r="Q85" s="81"/>
      <c r="R85" s="81"/>
      <c r="S85" s="81"/>
      <c r="T85" s="18"/>
    </row>
    <row r="86" spans="1:20">
      <c r="A86" s="4">
        <v>82</v>
      </c>
      <c r="B86" s="17"/>
      <c r="C86" s="18"/>
      <c r="D86" s="18"/>
      <c r="E86" s="19"/>
      <c r="F86" s="18"/>
      <c r="G86" s="19"/>
      <c r="H86" s="19"/>
      <c r="I86" s="17">
        <f t="shared" si="0"/>
        <v>0</v>
      </c>
      <c r="J86" s="18"/>
      <c r="K86" s="18"/>
      <c r="L86" s="18"/>
      <c r="M86" s="18"/>
      <c r="N86" s="18"/>
      <c r="O86" s="18"/>
      <c r="P86" s="89"/>
      <c r="Q86" s="81"/>
      <c r="R86" s="81"/>
      <c r="S86" s="81"/>
      <c r="T86" s="18"/>
    </row>
    <row r="87" spans="1:20">
      <c r="A87" s="4">
        <v>83</v>
      </c>
      <c r="B87" s="17"/>
      <c r="C87" s="18"/>
      <c r="D87" s="18"/>
      <c r="E87" s="19"/>
      <c r="F87" s="18"/>
      <c r="G87" s="19"/>
      <c r="H87" s="19"/>
      <c r="I87" s="17">
        <f t="shared" si="0"/>
        <v>0</v>
      </c>
      <c r="J87" s="18"/>
      <c r="K87" s="18"/>
      <c r="L87" s="18"/>
      <c r="M87" s="18"/>
      <c r="N87" s="18"/>
      <c r="O87" s="18"/>
      <c r="P87" s="89"/>
      <c r="Q87" s="81"/>
      <c r="R87" s="81"/>
      <c r="S87" s="81"/>
      <c r="T87" s="18"/>
    </row>
    <row r="88" spans="1:20">
      <c r="A88" s="4">
        <v>84</v>
      </c>
      <c r="B88" s="17"/>
      <c r="C88" s="18"/>
      <c r="D88" s="18"/>
      <c r="E88" s="19"/>
      <c r="F88" s="18"/>
      <c r="G88" s="19"/>
      <c r="H88" s="19"/>
      <c r="I88" s="17">
        <f t="shared" si="0"/>
        <v>0</v>
      </c>
      <c r="J88" s="18"/>
      <c r="K88" s="18"/>
      <c r="L88" s="18"/>
      <c r="M88" s="18"/>
      <c r="N88" s="18"/>
      <c r="O88" s="18"/>
      <c r="P88" s="89"/>
      <c r="Q88" s="81"/>
      <c r="R88" s="81"/>
      <c r="S88" s="81"/>
      <c r="T88" s="18"/>
    </row>
    <row r="89" spans="1:20">
      <c r="A89" s="4">
        <v>85</v>
      </c>
      <c r="B89" s="17"/>
      <c r="C89" s="18"/>
      <c r="D89" s="18"/>
      <c r="E89" s="19"/>
      <c r="F89" s="18"/>
      <c r="G89" s="19"/>
      <c r="H89" s="19"/>
      <c r="I89" s="17">
        <f t="shared" si="0"/>
        <v>0</v>
      </c>
      <c r="J89" s="18"/>
      <c r="K89" s="18"/>
      <c r="L89" s="18"/>
      <c r="M89" s="18"/>
      <c r="N89" s="18"/>
      <c r="O89" s="18"/>
      <c r="P89" s="89"/>
      <c r="Q89" s="81"/>
      <c r="R89" s="81"/>
      <c r="S89" s="81"/>
      <c r="T89" s="18"/>
    </row>
    <row r="90" spans="1:20">
      <c r="A90" s="4">
        <v>86</v>
      </c>
      <c r="B90" s="17"/>
      <c r="C90" s="18"/>
      <c r="D90" s="18"/>
      <c r="E90" s="19"/>
      <c r="F90" s="18"/>
      <c r="G90" s="19"/>
      <c r="H90" s="19"/>
      <c r="I90" s="17">
        <f t="shared" si="0"/>
        <v>0</v>
      </c>
      <c r="J90" s="18"/>
      <c r="K90" s="18"/>
      <c r="L90" s="18"/>
      <c r="M90" s="18"/>
      <c r="N90" s="18"/>
      <c r="O90" s="18"/>
      <c r="P90" s="89"/>
      <c r="Q90" s="81"/>
      <c r="R90" s="81"/>
      <c r="S90" s="81"/>
      <c r="T90" s="18"/>
    </row>
    <row r="91" spans="1:20">
      <c r="A91" s="4">
        <v>87</v>
      </c>
      <c r="B91" s="17"/>
      <c r="C91" s="18"/>
      <c r="D91" s="18"/>
      <c r="E91" s="19"/>
      <c r="F91" s="18"/>
      <c r="G91" s="19"/>
      <c r="H91" s="19"/>
      <c r="I91" s="17">
        <f t="shared" si="0"/>
        <v>0</v>
      </c>
      <c r="J91" s="18"/>
      <c r="K91" s="18"/>
      <c r="L91" s="18"/>
      <c r="M91" s="18"/>
      <c r="N91" s="18"/>
      <c r="O91" s="18"/>
      <c r="P91" s="89"/>
      <c r="Q91" s="81"/>
      <c r="R91" s="81"/>
      <c r="S91" s="81"/>
      <c r="T91" s="18"/>
    </row>
    <row r="92" spans="1:20">
      <c r="A92" s="4">
        <v>88</v>
      </c>
      <c r="B92" s="17"/>
      <c r="C92" s="18"/>
      <c r="D92" s="18"/>
      <c r="E92" s="19"/>
      <c r="F92" s="18"/>
      <c r="G92" s="19"/>
      <c r="H92" s="19"/>
      <c r="I92" s="17">
        <f t="shared" si="0"/>
        <v>0</v>
      </c>
      <c r="J92" s="18"/>
      <c r="K92" s="18"/>
      <c r="L92" s="18"/>
      <c r="M92" s="18"/>
      <c r="N92" s="18"/>
      <c r="O92" s="18"/>
      <c r="P92" s="89"/>
      <c r="Q92" s="81"/>
      <c r="R92" s="81"/>
      <c r="S92" s="81"/>
      <c r="T92" s="18"/>
    </row>
    <row r="93" spans="1:20">
      <c r="A93" s="4">
        <v>89</v>
      </c>
      <c r="B93" s="17"/>
      <c r="C93" s="18"/>
      <c r="D93" s="18"/>
      <c r="E93" s="19"/>
      <c r="F93" s="18"/>
      <c r="G93" s="19"/>
      <c r="H93" s="19"/>
      <c r="I93" s="17">
        <f t="shared" si="0"/>
        <v>0</v>
      </c>
      <c r="J93" s="18"/>
      <c r="K93" s="18"/>
      <c r="L93" s="18"/>
      <c r="M93" s="18"/>
      <c r="N93" s="18"/>
      <c r="O93" s="18"/>
      <c r="P93" s="89"/>
      <c r="Q93" s="81"/>
      <c r="R93" s="81"/>
      <c r="S93" s="81"/>
      <c r="T93" s="18"/>
    </row>
    <row r="94" spans="1:20">
      <c r="A94" s="4">
        <v>90</v>
      </c>
      <c r="B94" s="17"/>
      <c r="C94" s="18"/>
      <c r="D94" s="18"/>
      <c r="E94" s="19"/>
      <c r="F94" s="18"/>
      <c r="G94" s="19"/>
      <c r="H94" s="19"/>
      <c r="I94" s="17">
        <f t="shared" si="0"/>
        <v>0</v>
      </c>
      <c r="J94" s="18"/>
      <c r="K94" s="18"/>
      <c r="L94" s="18"/>
      <c r="M94" s="18"/>
      <c r="N94" s="18"/>
      <c r="O94" s="18"/>
      <c r="P94" s="89"/>
      <c r="Q94" s="81"/>
      <c r="R94" s="81"/>
      <c r="S94" s="81"/>
      <c r="T94" s="18"/>
    </row>
    <row r="95" spans="1:20">
      <c r="A95" s="4">
        <v>91</v>
      </c>
      <c r="B95" s="17"/>
      <c r="C95" s="18"/>
      <c r="D95" s="18"/>
      <c r="E95" s="19"/>
      <c r="F95" s="18"/>
      <c r="G95" s="19"/>
      <c r="H95" s="19"/>
      <c r="I95" s="17">
        <f t="shared" si="0"/>
        <v>0</v>
      </c>
      <c r="J95" s="18"/>
      <c r="K95" s="18"/>
      <c r="L95" s="18"/>
      <c r="M95" s="18"/>
      <c r="N95" s="18"/>
      <c r="O95" s="18"/>
      <c r="P95" s="89"/>
      <c r="Q95" s="81"/>
      <c r="R95" s="81"/>
      <c r="S95" s="81"/>
      <c r="T95" s="18"/>
    </row>
    <row r="96" spans="1:20">
      <c r="A96" s="4">
        <v>92</v>
      </c>
      <c r="B96" s="17"/>
      <c r="C96" s="18"/>
      <c r="D96" s="18"/>
      <c r="E96" s="19"/>
      <c r="F96" s="18"/>
      <c r="G96" s="19"/>
      <c r="H96" s="19"/>
      <c r="I96" s="17">
        <f t="shared" si="0"/>
        <v>0</v>
      </c>
      <c r="J96" s="18"/>
      <c r="K96" s="18"/>
      <c r="L96" s="18"/>
      <c r="M96" s="18"/>
      <c r="N96" s="18"/>
      <c r="O96" s="18"/>
      <c r="P96" s="89"/>
      <c r="Q96" s="81"/>
      <c r="R96" s="81"/>
      <c r="S96" s="81"/>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68</v>
      </c>
      <c r="D165" s="21"/>
      <c r="E165" s="13"/>
      <c r="F165" s="21"/>
      <c r="G165" s="21">
        <f>SUM(G5:G164)</f>
        <v>3142</v>
      </c>
      <c r="H165" s="21">
        <f>SUM(H5:H164)</f>
        <v>2990</v>
      </c>
      <c r="I165" s="21">
        <f>SUM(I5:I164)</f>
        <v>6273</v>
      </c>
      <c r="J165" s="21"/>
      <c r="K165" s="21"/>
      <c r="L165" s="21"/>
      <c r="M165" s="21"/>
      <c r="N165" s="21"/>
      <c r="O165" s="21"/>
      <c r="P165" s="14"/>
      <c r="Q165" s="21"/>
      <c r="R165" s="21"/>
      <c r="S165" s="21"/>
      <c r="T165" s="12"/>
    </row>
    <row r="166" spans="1:20">
      <c r="A166" s="46" t="s">
        <v>66</v>
      </c>
      <c r="B166" s="10">
        <f>COUNTIF(B$5:B$164,"Team 1")</f>
        <v>42</v>
      </c>
      <c r="C166" s="46" t="s">
        <v>29</v>
      </c>
      <c r="D166" s="10">
        <f>COUNTIF(D5:D164,"Anganwadi")</f>
        <v>0</v>
      </c>
    </row>
    <row r="167" spans="1:20">
      <c r="A167" s="46" t="s">
        <v>67</v>
      </c>
      <c r="B167" s="10">
        <f>COUNTIF(B$6:B$164,"Team 2")</f>
        <v>26</v>
      </c>
      <c r="C167" s="46" t="s">
        <v>27</v>
      </c>
      <c r="D167" s="10">
        <f>COUNTIF(D5:D164,"School")</f>
        <v>25</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92" t="s">
        <v>1244</v>
      </c>
      <c r="B1" s="192"/>
      <c r="C1" s="192"/>
      <c r="D1" s="193"/>
      <c r="E1" s="193"/>
      <c r="F1" s="193"/>
      <c r="G1" s="193"/>
      <c r="H1" s="193"/>
      <c r="I1" s="193"/>
      <c r="J1" s="193"/>
      <c r="K1" s="193"/>
      <c r="L1" s="193"/>
      <c r="M1" s="193"/>
      <c r="N1" s="193"/>
      <c r="O1" s="193"/>
      <c r="P1" s="193"/>
      <c r="Q1" s="193"/>
      <c r="R1" s="193"/>
      <c r="S1" s="193"/>
    </row>
    <row r="2" spans="1:20">
      <c r="A2" s="186" t="s">
        <v>63</v>
      </c>
      <c r="B2" s="187"/>
      <c r="C2" s="187"/>
      <c r="D2" s="25" t="s">
        <v>942</v>
      </c>
      <c r="E2" s="22"/>
      <c r="F2" s="22"/>
      <c r="G2" s="22"/>
      <c r="H2" s="22"/>
      <c r="I2" s="22"/>
      <c r="J2" s="22"/>
      <c r="K2" s="22"/>
      <c r="L2" s="22"/>
      <c r="M2" s="22"/>
      <c r="N2" s="22"/>
      <c r="O2" s="22"/>
      <c r="P2" s="22"/>
      <c r="Q2" s="22"/>
      <c r="R2" s="22"/>
      <c r="S2" s="22"/>
    </row>
    <row r="3" spans="1:20" ht="24" customHeight="1">
      <c r="A3" s="188" t="s">
        <v>14</v>
      </c>
      <c r="B3" s="184" t="s">
        <v>65</v>
      </c>
      <c r="C3" s="189" t="s">
        <v>7</v>
      </c>
      <c r="D3" s="189" t="s">
        <v>59</v>
      </c>
      <c r="E3" s="189" t="s">
        <v>16</v>
      </c>
      <c r="F3" s="190" t="s">
        <v>17</v>
      </c>
      <c r="G3" s="189" t="s">
        <v>8</v>
      </c>
      <c r="H3" s="189"/>
      <c r="I3" s="189"/>
      <c r="J3" s="189" t="s">
        <v>35</v>
      </c>
      <c r="K3" s="184" t="s">
        <v>37</v>
      </c>
      <c r="L3" s="184" t="s">
        <v>54</v>
      </c>
      <c r="M3" s="184" t="s">
        <v>55</v>
      </c>
      <c r="N3" s="184" t="s">
        <v>38</v>
      </c>
      <c r="O3" s="184" t="s">
        <v>39</v>
      </c>
      <c r="P3" s="188" t="s">
        <v>58</v>
      </c>
      <c r="Q3" s="189" t="s">
        <v>56</v>
      </c>
      <c r="R3" s="189" t="s">
        <v>36</v>
      </c>
      <c r="S3" s="189" t="s">
        <v>57</v>
      </c>
      <c r="T3" s="189" t="s">
        <v>13</v>
      </c>
    </row>
    <row r="4" spans="1:20" ht="25.5" customHeight="1" thickBot="1">
      <c r="A4" s="188"/>
      <c r="B4" s="191"/>
      <c r="C4" s="189"/>
      <c r="D4" s="189"/>
      <c r="E4" s="189"/>
      <c r="F4" s="190"/>
      <c r="G4" s="23" t="s">
        <v>9</v>
      </c>
      <c r="H4" s="23" t="s">
        <v>10</v>
      </c>
      <c r="I4" s="23" t="s">
        <v>11</v>
      </c>
      <c r="J4" s="184"/>
      <c r="K4" s="185"/>
      <c r="L4" s="185"/>
      <c r="M4" s="185"/>
      <c r="N4" s="185"/>
      <c r="O4" s="185"/>
      <c r="P4" s="188"/>
      <c r="Q4" s="188"/>
      <c r="R4" s="189"/>
      <c r="S4" s="189"/>
      <c r="T4" s="189"/>
    </row>
    <row r="5" spans="1:20" ht="17.25" thickBot="1">
      <c r="A5" s="4">
        <v>1</v>
      </c>
      <c r="B5" s="53" t="s">
        <v>66</v>
      </c>
      <c r="C5" s="52" t="s">
        <v>943</v>
      </c>
      <c r="D5" s="53" t="s">
        <v>27</v>
      </c>
      <c r="E5" s="54" t="s">
        <v>944</v>
      </c>
      <c r="F5" s="55" t="s">
        <v>84</v>
      </c>
      <c r="G5" s="56">
        <v>25</v>
      </c>
      <c r="H5" s="56">
        <v>16</v>
      </c>
      <c r="I5" s="112">
        <v>41</v>
      </c>
      <c r="J5" s="119">
        <v>9957562312</v>
      </c>
      <c r="K5" s="103" t="s">
        <v>128</v>
      </c>
      <c r="L5" s="65" t="s">
        <v>81</v>
      </c>
      <c r="M5" s="60">
        <v>9401450768</v>
      </c>
      <c r="N5" s="65" t="s">
        <v>106</v>
      </c>
      <c r="O5" s="61">
        <v>9706875431</v>
      </c>
      <c r="P5" s="107">
        <v>43680</v>
      </c>
      <c r="Q5" s="51" t="s">
        <v>420</v>
      </c>
      <c r="R5" s="51">
        <v>50</v>
      </c>
      <c r="S5" s="51" t="s">
        <v>90</v>
      </c>
      <c r="T5" s="100"/>
    </row>
    <row r="6" spans="1:20" ht="17.25" thickBot="1">
      <c r="A6" s="4">
        <v>2</v>
      </c>
      <c r="B6" s="53" t="s">
        <v>66</v>
      </c>
      <c r="C6" s="52" t="s">
        <v>945</v>
      </c>
      <c r="D6" s="53" t="s">
        <v>27</v>
      </c>
      <c r="E6" s="54" t="s">
        <v>946</v>
      </c>
      <c r="F6" s="55" t="s">
        <v>72</v>
      </c>
      <c r="G6" s="65">
        <v>51</v>
      </c>
      <c r="H6" s="65">
        <v>38</v>
      </c>
      <c r="I6" s="112">
        <v>89</v>
      </c>
      <c r="J6" s="120">
        <v>9085836967</v>
      </c>
      <c r="K6" s="103" t="s">
        <v>132</v>
      </c>
      <c r="L6" s="65" t="s">
        <v>169</v>
      </c>
      <c r="M6" s="69">
        <v>9854643265</v>
      </c>
      <c r="N6" s="65" t="s">
        <v>172</v>
      </c>
      <c r="O6" s="61">
        <v>9859989839</v>
      </c>
      <c r="P6" s="107">
        <v>43588</v>
      </c>
      <c r="Q6" s="51" t="s">
        <v>419</v>
      </c>
      <c r="R6" s="51"/>
      <c r="S6" s="51"/>
      <c r="T6" s="100"/>
    </row>
    <row r="7" spans="1:20" ht="17.25" thickBot="1">
      <c r="A7" s="4">
        <v>3</v>
      </c>
      <c r="B7" s="53" t="s">
        <v>66</v>
      </c>
      <c r="C7" s="52" t="s">
        <v>947</v>
      </c>
      <c r="D7" s="53" t="s">
        <v>27</v>
      </c>
      <c r="E7" s="54" t="s">
        <v>221</v>
      </c>
      <c r="F7" s="55" t="s">
        <v>72</v>
      </c>
      <c r="G7" s="65">
        <v>34</v>
      </c>
      <c r="H7" s="65">
        <v>40</v>
      </c>
      <c r="I7" s="112">
        <v>74</v>
      </c>
      <c r="J7" s="120">
        <v>9435851451</v>
      </c>
      <c r="K7" s="103" t="s">
        <v>128</v>
      </c>
      <c r="L7" s="65" t="s">
        <v>104</v>
      </c>
      <c r="M7" s="69">
        <v>9854643265</v>
      </c>
      <c r="N7" s="65" t="s">
        <v>105</v>
      </c>
      <c r="O7" s="61">
        <v>9859605165</v>
      </c>
      <c r="P7" s="107">
        <v>43649</v>
      </c>
      <c r="Q7" s="51" t="s">
        <v>417</v>
      </c>
      <c r="R7" s="51">
        <v>60</v>
      </c>
      <c r="S7" s="51" t="s">
        <v>90</v>
      </c>
      <c r="T7" s="100"/>
    </row>
    <row r="8" spans="1:20" ht="17.25" thickBot="1">
      <c r="A8" s="4">
        <v>4</v>
      </c>
      <c r="B8" s="53" t="s">
        <v>66</v>
      </c>
      <c r="C8" s="52" t="s">
        <v>948</v>
      </c>
      <c r="D8" s="53" t="s">
        <v>27</v>
      </c>
      <c r="E8" s="54" t="s">
        <v>949</v>
      </c>
      <c r="F8" s="55" t="s">
        <v>72</v>
      </c>
      <c r="G8" s="56">
        <v>80</v>
      </c>
      <c r="H8" s="56">
        <v>77</v>
      </c>
      <c r="I8" s="112">
        <v>157</v>
      </c>
      <c r="J8" s="121">
        <v>9401712927</v>
      </c>
      <c r="K8" s="115" t="s">
        <v>75</v>
      </c>
      <c r="L8" s="51"/>
      <c r="M8" s="51"/>
      <c r="N8" s="51"/>
      <c r="O8" s="51"/>
      <c r="P8" s="85">
        <v>43619</v>
      </c>
      <c r="Q8" s="51" t="s">
        <v>421</v>
      </c>
      <c r="R8" s="51">
        <v>70</v>
      </c>
      <c r="S8" s="51" t="s">
        <v>74</v>
      </c>
      <c r="T8" s="100"/>
    </row>
    <row r="9" spans="1:20" ht="17.25" thickBot="1">
      <c r="A9" s="4">
        <v>5</v>
      </c>
      <c r="B9" s="53" t="s">
        <v>66</v>
      </c>
      <c r="C9" s="71" t="s">
        <v>950</v>
      </c>
      <c r="D9" s="53" t="s">
        <v>27</v>
      </c>
      <c r="E9" s="56" t="s">
        <v>951</v>
      </c>
      <c r="F9" s="55" t="s">
        <v>103</v>
      </c>
      <c r="G9" s="56">
        <v>41</v>
      </c>
      <c r="H9" s="56">
        <v>51</v>
      </c>
      <c r="I9" s="112">
        <v>92</v>
      </c>
      <c r="J9" s="121"/>
      <c r="K9" s="115" t="s">
        <v>75</v>
      </c>
      <c r="L9" s="68"/>
      <c r="M9" s="60"/>
      <c r="N9" s="59"/>
      <c r="O9" s="73"/>
      <c r="P9" s="85" t="s">
        <v>952</v>
      </c>
      <c r="Q9" s="51" t="s">
        <v>421</v>
      </c>
      <c r="R9" s="51">
        <v>50</v>
      </c>
      <c r="S9" s="51" t="s">
        <v>90</v>
      </c>
      <c r="T9" s="100"/>
    </row>
    <row r="10" spans="1:20" ht="17.25" thickBot="1">
      <c r="A10" s="4">
        <v>6</v>
      </c>
      <c r="B10" s="51" t="s">
        <v>66</v>
      </c>
      <c r="C10" s="52" t="s">
        <v>953</v>
      </c>
      <c r="D10" s="53" t="s">
        <v>27</v>
      </c>
      <c r="E10" s="54" t="s">
        <v>954</v>
      </c>
      <c r="F10" s="55" t="s">
        <v>72</v>
      </c>
      <c r="G10" s="56">
        <v>31</v>
      </c>
      <c r="H10" s="56">
        <v>38</v>
      </c>
      <c r="I10" s="112">
        <v>69</v>
      </c>
      <c r="J10" s="120">
        <v>9954246133</v>
      </c>
      <c r="K10" s="116" t="s">
        <v>75</v>
      </c>
      <c r="L10" s="51"/>
      <c r="M10" s="51"/>
      <c r="N10" s="51"/>
      <c r="O10" s="51"/>
      <c r="P10" s="85" t="s">
        <v>952</v>
      </c>
      <c r="Q10" s="51" t="s">
        <v>421</v>
      </c>
      <c r="R10" s="51"/>
      <c r="S10" s="51"/>
      <c r="T10" s="100"/>
    </row>
    <row r="11" spans="1:20" ht="17.25" thickBot="1">
      <c r="A11" s="4">
        <v>7</v>
      </c>
      <c r="B11" s="51" t="s">
        <v>66</v>
      </c>
      <c r="C11" s="52" t="s">
        <v>955</v>
      </c>
      <c r="D11" s="53" t="s">
        <v>27</v>
      </c>
      <c r="E11" s="54" t="s">
        <v>956</v>
      </c>
      <c r="F11" s="55" t="s">
        <v>72</v>
      </c>
      <c r="G11" s="56">
        <v>29</v>
      </c>
      <c r="H11" s="56">
        <v>23</v>
      </c>
      <c r="I11" s="112">
        <v>52</v>
      </c>
      <c r="J11" s="121">
        <v>9435490371</v>
      </c>
      <c r="K11" s="115" t="s">
        <v>201</v>
      </c>
      <c r="L11" s="64" t="s">
        <v>186</v>
      </c>
      <c r="M11" s="63">
        <v>9435521594</v>
      </c>
      <c r="N11" s="51"/>
      <c r="O11" s="51"/>
      <c r="P11" s="85">
        <v>43711</v>
      </c>
      <c r="Q11" s="51" t="s">
        <v>422</v>
      </c>
      <c r="R11" s="51">
        <v>70</v>
      </c>
      <c r="S11" s="51" t="s">
        <v>74</v>
      </c>
      <c r="T11" s="100"/>
    </row>
    <row r="12" spans="1:20" ht="17.25" thickBot="1">
      <c r="A12" s="4">
        <v>8</v>
      </c>
      <c r="B12" s="51" t="s">
        <v>66</v>
      </c>
      <c r="C12" s="52" t="s">
        <v>957</v>
      </c>
      <c r="D12" s="53" t="s">
        <v>27</v>
      </c>
      <c r="E12" s="54" t="s">
        <v>958</v>
      </c>
      <c r="F12" s="55" t="s">
        <v>72</v>
      </c>
      <c r="G12" s="56">
        <v>2</v>
      </c>
      <c r="H12" s="56">
        <v>3</v>
      </c>
      <c r="I12" s="112">
        <v>5</v>
      </c>
      <c r="J12" s="120">
        <v>9706032974</v>
      </c>
      <c r="K12" s="116" t="s">
        <v>75</v>
      </c>
      <c r="L12" s="59" t="s">
        <v>217</v>
      </c>
      <c r="M12" s="60">
        <v>9401450782</v>
      </c>
      <c r="N12" s="64" t="s">
        <v>218</v>
      </c>
      <c r="O12" s="61">
        <v>8486431613</v>
      </c>
      <c r="P12" s="85">
        <v>43619</v>
      </c>
      <c r="Q12" s="51" t="s">
        <v>421</v>
      </c>
      <c r="R12" s="51">
        <v>60</v>
      </c>
      <c r="S12" s="57" t="s">
        <v>74</v>
      </c>
      <c r="T12" s="100"/>
    </row>
    <row r="13" spans="1:20" ht="17.25" thickBot="1">
      <c r="A13" s="4">
        <v>9</v>
      </c>
      <c r="B13" s="51" t="s">
        <v>66</v>
      </c>
      <c r="C13" s="52" t="s">
        <v>959</v>
      </c>
      <c r="D13" s="53" t="s">
        <v>27</v>
      </c>
      <c r="E13" s="54" t="s">
        <v>960</v>
      </c>
      <c r="F13" s="55" t="s">
        <v>72</v>
      </c>
      <c r="G13" s="56">
        <v>41</v>
      </c>
      <c r="H13" s="56">
        <v>40</v>
      </c>
      <c r="I13" s="112">
        <v>81</v>
      </c>
      <c r="J13" s="121">
        <v>9613160524</v>
      </c>
      <c r="K13" s="115" t="s">
        <v>80</v>
      </c>
      <c r="L13" s="65" t="s">
        <v>81</v>
      </c>
      <c r="M13" s="61">
        <v>9854372063</v>
      </c>
      <c r="N13" s="51"/>
      <c r="O13" s="51"/>
      <c r="P13" s="85" t="s">
        <v>961</v>
      </c>
      <c r="Q13" s="51" t="s">
        <v>422</v>
      </c>
      <c r="R13" s="51">
        <v>80</v>
      </c>
      <c r="S13" s="51" t="s">
        <v>74</v>
      </c>
      <c r="T13" s="100"/>
    </row>
    <row r="14" spans="1:20" ht="48" thickBot="1">
      <c r="A14" s="4">
        <v>10</v>
      </c>
      <c r="B14" s="51" t="s">
        <v>66</v>
      </c>
      <c r="C14" s="52" t="s">
        <v>962</v>
      </c>
      <c r="D14" s="53" t="s">
        <v>27</v>
      </c>
      <c r="E14" s="54" t="s">
        <v>963</v>
      </c>
      <c r="F14" s="55" t="s">
        <v>84</v>
      </c>
      <c r="G14" s="56">
        <v>24</v>
      </c>
      <c r="H14" s="56">
        <v>31</v>
      </c>
      <c r="I14" s="112">
        <v>55</v>
      </c>
      <c r="J14" s="120">
        <v>9957410310</v>
      </c>
      <c r="K14" s="103" t="s">
        <v>859</v>
      </c>
      <c r="L14" s="65" t="s">
        <v>207</v>
      </c>
      <c r="M14" s="68">
        <v>9859057170</v>
      </c>
      <c r="N14" s="65" t="s">
        <v>208</v>
      </c>
      <c r="O14" s="61">
        <v>9854352480</v>
      </c>
      <c r="P14" s="85">
        <v>43588</v>
      </c>
      <c r="Q14" s="51" t="s">
        <v>419</v>
      </c>
      <c r="R14" s="51">
        <v>50</v>
      </c>
      <c r="S14" s="51" t="s">
        <v>74</v>
      </c>
      <c r="T14" s="100"/>
    </row>
    <row r="15" spans="1:20" ht="17.25" thickBot="1">
      <c r="A15" s="4">
        <v>11</v>
      </c>
      <c r="B15" s="51" t="s">
        <v>66</v>
      </c>
      <c r="C15" s="52" t="s">
        <v>219</v>
      </c>
      <c r="D15" s="53" t="s">
        <v>27</v>
      </c>
      <c r="E15" s="54" t="s">
        <v>220</v>
      </c>
      <c r="F15" s="55" t="s">
        <v>72</v>
      </c>
      <c r="G15" s="56">
        <v>65</v>
      </c>
      <c r="H15" s="56">
        <v>77</v>
      </c>
      <c r="I15" s="112">
        <v>142</v>
      </c>
      <c r="J15" s="121">
        <v>9854341902</v>
      </c>
      <c r="K15" s="115" t="s">
        <v>77</v>
      </c>
      <c r="L15" s="78" t="s">
        <v>134</v>
      </c>
      <c r="M15" s="57">
        <v>9854943796</v>
      </c>
      <c r="N15" s="51"/>
      <c r="O15" s="51"/>
      <c r="P15" s="85" t="s">
        <v>964</v>
      </c>
      <c r="Q15" s="51" t="s">
        <v>419</v>
      </c>
      <c r="R15" s="51">
        <v>90</v>
      </c>
      <c r="S15" s="51" t="s">
        <v>74</v>
      </c>
      <c r="T15" s="100"/>
    </row>
    <row r="16" spans="1:20" ht="17.25" thickBot="1">
      <c r="A16" s="4">
        <v>12</v>
      </c>
      <c r="B16" s="53" t="s">
        <v>66</v>
      </c>
      <c r="C16" s="52" t="s">
        <v>965</v>
      </c>
      <c r="D16" s="53" t="s">
        <v>27</v>
      </c>
      <c r="E16" s="54" t="s">
        <v>966</v>
      </c>
      <c r="F16" s="55" t="s">
        <v>72</v>
      </c>
      <c r="G16" s="65">
        <v>78</v>
      </c>
      <c r="H16" s="65">
        <v>80</v>
      </c>
      <c r="I16" s="112">
        <v>158</v>
      </c>
      <c r="J16" s="120">
        <v>9859233248</v>
      </c>
      <c r="K16" s="103" t="s">
        <v>153</v>
      </c>
      <c r="L16" s="65" t="s">
        <v>130</v>
      </c>
      <c r="M16" s="60">
        <v>9401450771</v>
      </c>
      <c r="N16" s="65" t="s">
        <v>131</v>
      </c>
      <c r="O16" s="61">
        <v>9678834367</v>
      </c>
      <c r="P16" s="85" t="s">
        <v>967</v>
      </c>
      <c r="Q16" s="51" t="s">
        <v>417</v>
      </c>
      <c r="R16" s="51"/>
      <c r="S16" s="51"/>
      <c r="T16" s="100"/>
    </row>
    <row r="17" spans="1:20" ht="32.25" thickBot="1">
      <c r="A17" s="4">
        <v>13</v>
      </c>
      <c r="B17" s="51" t="s">
        <v>66</v>
      </c>
      <c r="C17" s="52" t="s">
        <v>968</v>
      </c>
      <c r="D17" s="53" t="s">
        <v>27</v>
      </c>
      <c r="E17" s="54" t="s">
        <v>711</v>
      </c>
      <c r="F17" s="55" t="s">
        <v>72</v>
      </c>
      <c r="G17" s="56">
        <v>145</v>
      </c>
      <c r="H17" s="56">
        <v>151</v>
      </c>
      <c r="I17" s="112">
        <v>296</v>
      </c>
      <c r="J17" s="121">
        <v>8876239761</v>
      </c>
      <c r="K17" s="115" t="s">
        <v>77</v>
      </c>
      <c r="L17" s="78" t="s">
        <v>134</v>
      </c>
      <c r="M17" s="57">
        <v>9864602929</v>
      </c>
      <c r="N17" s="51"/>
      <c r="O17" s="51"/>
      <c r="P17" s="85" t="s">
        <v>969</v>
      </c>
      <c r="Q17" s="51" t="s">
        <v>495</v>
      </c>
      <c r="R17" s="51">
        <v>55</v>
      </c>
      <c r="S17" s="57" t="s">
        <v>74</v>
      </c>
      <c r="T17" s="100"/>
    </row>
    <row r="18" spans="1:20" ht="17.25" thickBot="1">
      <c r="A18" s="4">
        <v>14</v>
      </c>
      <c r="B18" s="53" t="s">
        <v>66</v>
      </c>
      <c r="C18" s="52" t="s">
        <v>970</v>
      </c>
      <c r="D18" s="53" t="s">
        <v>27</v>
      </c>
      <c r="E18" s="54" t="s">
        <v>971</v>
      </c>
      <c r="F18" s="55" t="s">
        <v>222</v>
      </c>
      <c r="G18" s="56">
        <v>17</v>
      </c>
      <c r="H18" s="56">
        <v>19</v>
      </c>
      <c r="I18" s="112">
        <v>36</v>
      </c>
      <c r="J18" s="120">
        <v>9401263637</v>
      </c>
      <c r="K18" s="98" t="s">
        <v>124</v>
      </c>
      <c r="L18" s="64" t="s">
        <v>792</v>
      </c>
      <c r="M18" s="69">
        <v>9854448031</v>
      </c>
      <c r="N18" s="64" t="s">
        <v>793</v>
      </c>
      <c r="O18" s="60">
        <v>9401450795</v>
      </c>
      <c r="P18" s="85">
        <v>43711</v>
      </c>
      <c r="Q18" s="51" t="s">
        <v>422</v>
      </c>
      <c r="R18" s="51">
        <v>4</v>
      </c>
      <c r="S18" s="57" t="s">
        <v>74</v>
      </c>
      <c r="T18" s="100"/>
    </row>
    <row r="19" spans="1:20" ht="17.25" thickBot="1">
      <c r="A19" s="4">
        <v>15</v>
      </c>
      <c r="B19" s="51" t="s">
        <v>66</v>
      </c>
      <c r="C19" s="52" t="s">
        <v>972</v>
      </c>
      <c r="D19" s="53" t="s">
        <v>27</v>
      </c>
      <c r="E19" s="54" t="s">
        <v>973</v>
      </c>
      <c r="F19" s="55" t="s">
        <v>72</v>
      </c>
      <c r="G19" s="56">
        <v>47</v>
      </c>
      <c r="H19" s="56">
        <v>44</v>
      </c>
      <c r="I19" s="112">
        <v>91</v>
      </c>
      <c r="J19" s="120">
        <v>9435490793</v>
      </c>
      <c r="K19" s="116" t="s">
        <v>75</v>
      </c>
      <c r="L19" s="51"/>
      <c r="M19" s="51"/>
      <c r="N19" s="51"/>
      <c r="O19" s="51"/>
      <c r="P19" s="85" t="s">
        <v>974</v>
      </c>
      <c r="Q19" s="51" t="s">
        <v>418</v>
      </c>
      <c r="R19" s="51">
        <v>130</v>
      </c>
      <c r="S19" s="51" t="s">
        <v>92</v>
      </c>
      <c r="T19" s="100"/>
    </row>
    <row r="20" spans="1:20" ht="32.25" thickBot="1">
      <c r="A20" s="4">
        <v>16</v>
      </c>
      <c r="B20" s="53" t="s">
        <v>66</v>
      </c>
      <c r="C20" s="74" t="s">
        <v>975</v>
      </c>
      <c r="D20" s="53" t="s">
        <v>27</v>
      </c>
      <c r="E20" s="75" t="s">
        <v>200</v>
      </c>
      <c r="F20" s="55" t="s">
        <v>133</v>
      </c>
      <c r="G20" s="56">
        <v>187</v>
      </c>
      <c r="H20" s="56">
        <v>201</v>
      </c>
      <c r="I20" s="112">
        <v>388</v>
      </c>
      <c r="J20" s="120">
        <v>9435563104</v>
      </c>
      <c r="K20" s="116" t="s">
        <v>75</v>
      </c>
      <c r="L20" s="51"/>
      <c r="M20" s="51"/>
      <c r="N20" s="51"/>
      <c r="O20" s="51"/>
      <c r="P20" s="85" t="s">
        <v>976</v>
      </c>
      <c r="Q20" s="51" t="s">
        <v>494</v>
      </c>
      <c r="R20" s="51">
        <v>50</v>
      </c>
      <c r="S20" s="57" t="s">
        <v>74</v>
      </c>
      <c r="T20" s="100"/>
    </row>
    <row r="21" spans="1:20" ht="31.5">
      <c r="A21" s="4">
        <v>17</v>
      </c>
      <c r="B21" s="53" t="s">
        <v>66</v>
      </c>
      <c r="C21" s="74" t="s">
        <v>977</v>
      </c>
      <c r="D21" s="53" t="s">
        <v>27</v>
      </c>
      <c r="E21" s="75" t="s">
        <v>978</v>
      </c>
      <c r="F21" s="55" t="s">
        <v>133</v>
      </c>
      <c r="G21" s="65">
        <v>124</v>
      </c>
      <c r="H21" s="65">
        <v>101</v>
      </c>
      <c r="I21" s="112">
        <v>225</v>
      </c>
      <c r="J21" s="120">
        <v>9706527594</v>
      </c>
      <c r="K21" s="116" t="s">
        <v>75</v>
      </c>
      <c r="L21" s="51"/>
      <c r="M21" s="51"/>
      <c r="N21" s="51"/>
      <c r="O21" s="51"/>
      <c r="P21" s="85" t="s">
        <v>979</v>
      </c>
      <c r="Q21" s="51" t="s">
        <v>420</v>
      </c>
      <c r="R21" s="51">
        <v>80</v>
      </c>
      <c r="S21" s="51" t="s">
        <v>90</v>
      </c>
      <c r="T21" s="100"/>
    </row>
    <row r="22" spans="1:20" ht="17.25" thickBot="1">
      <c r="A22" s="4">
        <v>18</v>
      </c>
      <c r="B22" s="53" t="s">
        <v>66</v>
      </c>
      <c r="C22" s="71" t="s">
        <v>980</v>
      </c>
      <c r="D22" s="53" t="s">
        <v>27</v>
      </c>
      <c r="E22" s="56" t="s">
        <v>981</v>
      </c>
      <c r="F22" s="55" t="s">
        <v>103</v>
      </c>
      <c r="G22" s="56">
        <v>15</v>
      </c>
      <c r="H22" s="56">
        <v>16</v>
      </c>
      <c r="I22" s="112">
        <v>31</v>
      </c>
      <c r="J22" s="122"/>
      <c r="K22" s="116" t="s">
        <v>982</v>
      </c>
      <c r="L22" s="59" t="s">
        <v>735</v>
      </c>
      <c r="M22" s="60">
        <v>9401450781</v>
      </c>
      <c r="N22" s="59" t="s">
        <v>736</v>
      </c>
      <c r="O22" s="61">
        <v>9706235942</v>
      </c>
      <c r="P22" s="85" t="s">
        <v>983</v>
      </c>
      <c r="Q22" s="51" t="s">
        <v>419</v>
      </c>
      <c r="R22" s="51">
        <v>55</v>
      </c>
      <c r="S22" s="57" t="s">
        <v>74</v>
      </c>
      <c r="T22" s="100"/>
    </row>
    <row r="23" spans="1:20">
      <c r="A23" s="4">
        <v>19</v>
      </c>
      <c r="B23" s="53" t="s">
        <v>66</v>
      </c>
      <c r="C23" s="52" t="s">
        <v>984</v>
      </c>
      <c r="D23" s="53" t="s">
        <v>27</v>
      </c>
      <c r="E23" s="54" t="s">
        <v>985</v>
      </c>
      <c r="F23" s="55" t="s">
        <v>72</v>
      </c>
      <c r="G23" s="56">
        <v>22</v>
      </c>
      <c r="H23" s="56">
        <v>28</v>
      </c>
      <c r="I23" s="112">
        <v>50</v>
      </c>
      <c r="J23" s="121">
        <v>9706441272</v>
      </c>
      <c r="K23" s="115" t="s">
        <v>75</v>
      </c>
      <c r="L23" s="51"/>
      <c r="M23" s="51"/>
      <c r="N23" s="51"/>
      <c r="O23" s="51"/>
      <c r="P23" s="85" t="s">
        <v>983</v>
      </c>
      <c r="Q23" s="51" t="s">
        <v>419</v>
      </c>
      <c r="R23" s="51">
        <v>60</v>
      </c>
      <c r="S23" s="51" t="s">
        <v>74</v>
      </c>
      <c r="T23" s="100"/>
    </row>
    <row r="24" spans="1:20">
      <c r="A24" s="4">
        <v>20</v>
      </c>
      <c r="B24" s="53" t="s">
        <v>66</v>
      </c>
      <c r="C24" s="72" t="s">
        <v>341</v>
      </c>
      <c r="D24" s="53" t="s">
        <v>107</v>
      </c>
      <c r="E24" s="58">
        <v>18306090109</v>
      </c>
      <c r="F24" s="55" t="s">
        <v>108</v>
      </c>
      <c r="G24" s="53">
        <v>52</v>
      </c>
      <c r="H24" s="53">
        <v>47</v>
      </c>
      <c r="I24" s="113">
        <v>99</v>
      </c>
      <c r="J24" s="123">
        <v>9435025550</v>
      </c>
      <c r="K24" s="103" t="s">
        <v>128</v>
      </c>
      <c r="L24" s="65" t="s">
        <v>81</v>
      </c>
      <c r="M24" s="60">
        <v>9401450768</v>
      </c>
      <c r="N24" s="65" t="s">
        <v>175</v>
      </c>
      <c r="O24" s="61">
        <v>9957111421</v>
      </c>
      <c r="P24" s="85">
        <v>43680</v>
      </c>
      <c r="Q24" s="51" t="s">
        <v>420</v>
      </c>
      <c r="R24" s="51">
        <v>80</v>
      </c>
      <c r="S24" s="57" t="s">
        <v>74</v>
      </c>
      <c r="T24" s="100"/>
    </row>
    <row r="25" spans="1:20">
      <c r="A25" s="4">
        <v>21</v>
      </c>
      <c r="B25" s="53" t="s">
        <v>66</v>
      </c>
      <c r="C25" s="72" t="s">
        <v>174</v>
      </c>
      <c r="D25" s="53" t="s">
        <v>107</v>
      </c>
      <c r="E25" s="58">
        <v>18306090117</v>
      </c>
      <c r="F25" s="55" t="s">
        <v>108</v>
      </c>
      <c r="G25" s="53">
        <v>56</v>
      </c>
      <c r="H25" s="53">
        <v>55</v>
      </c>
      <c r="I25" s="113">
        <v>111</v>
      </c>
      <c r="J25" s="123">
        <v>8876563422</v>
      </c>
      <c r="K25" s="103" t="s">
        <v>132</v>
      </c>
      <c r="L25" s="65" t="s">
        <v>169</v>
      </c>
      <c r="M25" s="69">
        <v>9854643265</v>
      </c>
      <c r="N25" s="65" t="s">
        <v>172</v>
      </c>
      <c r="O25" s="61">
        <v>9859989839</v>
      </c>
      <c r="P25" s="85">
        <v>43649</v>
      </c>
      <c r="Q25" s="51" t="s">
        <v>417</v>
      </c>
      <c r="R25" s="51">
        <v>90</v>
      </c>
      <c r="S25" s="57" t="s">
        <v>74</v>
      </c>
      <c r="T25" s="100"/>
    </row>
    <row r="26" spans="1:20">
      <c r="A26" s="4">
        <v>22</v>
      </c>
      <c r="B26" s="53" t="s">
        <v>66</v>
      </c>
      <c r="C26" s="72" t="s">
        <v>392</v>
      </c>
      <c r="D26" s="53" t="s">
        <v>107</v>
      </c>
      <c r="E26" s="58">
        <v>18306090201</v>
      </c>
      <c r="F26" s="55" t="s">
        <v>108</v>
      </c>
      <c r="G26" s="53">
        <v>23</v>
      </c>
      <c r="H26" s="53">
        <v>28</v>
      </c>
      <c r="I26" s="113">
        <v>51</v>
      </c>
      <c r="J26" s="123">
        <v>9859782910</v>
      </c>
      <c r="K26" s="103" t="s">
        <v>99</v>
      </c>
      <c r="L26" s="65" t="s">
        <v>100</v>
      </c>
      <c r="M26" s="69">
        <v>9854961837</v>
      </c>
      <c r="N26" s="65" t="s">
        <v>393</v>
      </c>
      <c r="O26" s="61">
        <v>9613419232</v>
      </c>
      <c r="P26" s="85" t="s">
        <v>986</v>
      </c>
      <c r="Q26" s="51" t="s">
        <v>421</v>
      </c>
      <c r="R26" s="51">
        <v>70</v>
      </c>
      <c r="S26" s="57" t="s">
        <v>74</v>
      </c>
      <c r="T26" s="100"/>
    </row>
    <row r="27" spans="1:20">
      <c r="A27" s="4">
        <v>23</v>
      </c>
      <c r="B27" s="53" t="s">
        <v>66</v>
      </c>
      <c r="C27" s="72" t="s">
        <v>394</v>
      </c>
      <c r="D27" s="53" t="s">
        <v>107</v>
      </c>
      <c r="E27" s="58">
        <v>18306090202</v>
      </c>
      <c r="F27" s="55" t="s">
        <v>108</v>
      </c>
      <c r="G27" s="53">
        <v>34</v>
      </c>
      <c r="H27" s="53">
        <v>38</v>
      </c>
      <c r="I27" s="113">
        <v>72</v>
      </c>
      <c r="J27" s="123">
        <v>8724876561</v>
      </c>
      <c r="K27" s="103" t="s">
        <v>99</v>
      </c>
      <c r="L27" s="65" t="s">
        <v>100</v>
      </c>
      <c r="M27" s="69">
        <v>9854961837</v>
      </c>
      <c r="N27" s="65" t="s">
        <v>393</v>
      </c>
      <c r="O27" s="61">
        <v>9613419232</v>
      </c>
      <c r="P27" s="85" t="s">
        <v>986</v>
      </c>
      <c r="Q27" s="51" t="s">
        <v>421</v>
      </c>
      <c r="R27" s="51">
        <v>40</v>
      </c>
      <c r="S27" s="57" t="s">
        <v>74</v>
      </c>
      <c r="T27" s="100"/>
    </row>
    <row r="28" spans="1:20">
      <c r="A28" s="4">
        <v>24</v>
      </c>
      <c r="B28" s="53" t="s">
        <v>66</v>
      </c>
      <c r="C28" s="72" t="s">
        <v>395</v>
      </c>
      <c r="D28" s="53" t="s">
        <v>107</v>
      </c>
      <c r="E28" s="58">
        <v>18306090223</v>
      </c>
      <c r="F28" s="55" t="s">
        <v>108</v>
      </c>
      <c r="G28" s="53">
        <v>59</v>
      </c>
      <c r="H28" s="53">
        <v>56</v>
      </c>
      <c r="I28" s="113">
        <v>115</v>
      </c>
      <c r="J28" s="123">
        <v>9859782910</v>
      </c>
      <c r="K28" s="103" t="s">
        <v>99</v>
      </c>
      <c r="L28" s="65" t="s">
        <v>100</v>
      </c>
      <c r="M28" s="69">
        <v>9854961837</v>
      </c>
      <c r="N28" s="65" t="s">
        <v>393</v>
      </c>
      <c r="O28" s="61">
        <v>9613419232</v>
      </c>
      <c r="P28" s="85" t="s">
        <v>986</v>
      </c>
      <c r="Q28" s="51" t="s">
        <v>421</v>
      </c>
      <c r="R28" s="51">
        <v>40</v>
      </c>
      <c r="S28" s="57" t="s">
        <v>74</v>
      </c>
      <c r="T28" s="100"/>
    </row>
    <row r="29" spans="1:20" ht="47.25">
      <c r="A29" s="4">
        <v>25</v>
      </c>
      <c r="B29" s="53" t="s">
        <v>66</v>
      </c>
      <c r="C29" s="72" t="s">
        <v>178</v>
      </c>
      <c r="D29" s="53" t="s">
        <v>107</v>
      </c>
      <c r="E29" s="58">
        <v>18306090808</v>
      </c>
      <c r="F29" s="55" t="s">
        <v>108</v>
      </c>
      <c r="G29" s="53">
        <v>16</v>
      </c>
      <c r="H29" s="53">
        <v>15</v>
      </c>
      <c r="I29" s="113">
        <v>31</v>
      </c>
      <c r="J29" s="123">
        <v>7399179071</v>
      </c>
      <c r="K29" s="98" t="s">
        <v>125</v>
      </c>
      <c r="L29" s="64" t="s">
        <v>126</v>
      </c>
      <c r="M29" s="68">
        <v>9859004836</v>
      </c>
      <c r="N29" s="64" t="s">
        <v>127</v>
      </c>
      <c r="O29" s="57">
        <v>8473985928</v>
      </c>
      <c r="P29" s="85" t="s">
        <v>987</v>
      </c>
      <c r="Q29" s="51" t="s">
        <v>421</v>
      </c>
      <c r="R29" s="51">
        <v>40</v>
      </c>
      <c r="S29" s="57" t="s">
        <v>74</v>
      </c>
      <c r="T29" s="100"/>
    </row>
    <row r="30" spans="1:20">
      <c r="A30" s="4">
        <v>26</v>
      </c>
      <c r="B30" s="53" t="s">
        <v>66</v>
      </c>
      <c r="C30" s="72" t="s">
        <v>988</v>
      </c>
      <c r="D30" s="53" t="s">
        <v>107</v>
      </c>
      <c r="E30" s="58">
        <v>18306090807</v>
      </c>
      <c r="F30" s="55" t="s">
        <v>108</v>
      </c>
      <c r="G30" s="53">
        <v>15</v>
      </c>
      <c r="H30" s="53">
        <v>18</v>
      </c>
      <c r="I30" s="113">
        <v>33</v>
      </c>
      <c r="J30" s="123">
        <v>8876088208</v>
      </c>
      <c r="K30" s="98" t="s">
        <v>647</v>
      </c>
      <c r="L30" s="64" t="s">
        <v>648</v>
      </c>
      <c r="M30" s="68">
        <v>9859004836</v>
      </c>
      <c r="N30" s="64" t="s">
        <v>468</v>
      </c>
      <c r="O30" s="57">
        <v>8723848623</v>
      </c>
      <c r="P30" s="85" t="s">
        <v>987</v>
      </c>
      <c r="Q30" s="51" t="s">
        <v>421</v>
      </c>
      <c r="R30" s="51">
        <v>40</v>
      </c>
      <c r="S30" s="57" t="s">
        <v>74</v>
      </c>
      <c r="T30" s="100"/>
    </row>
    <row r="31" spans="1:20">
      <c r="A31" s="4">
        <v>27</v>
      </c>
      <c r="B31" s="53" t="s">
        <v>66</v>
      </c>
      <c r="C31" s="72" t="s">
        <v>989</v>
      </c>
      <c r="D31" s="53" t="s">
        <v>107</v>
      </c>
      <c r="E31" s="58">
        <v>18306090801</v>
      </c>
      <c r="F31" s="55" t="s">
        <v>108</v>
      </c>
      <c r="G31" s="53">
        <v>18</v>
      </c>
      <c r="H31" s="53">
        <v>25</v>
      </c>
      <c r="I31" s="113">
        <v>43</v>
      </c>
      <c r="J31" s="123">
        <v>9508771471</v>
      </c>
      <c r="K31" s="117" t="s">
        <v>179</v>
      </c>
      <c r="L31" s="64" t="s">
        <v>180</v>
      </c>
      <c r="M31" s="69">
        <v>9707661669</v>
      </c>
      <c r="N31" s="64" t="s">
        <v>181</v>
      </c>
      <c r="O31" s="61">
        <v>9706440297</v>
      </c>
      <c r="P31" s="85" t="s">
        <v>987</v>
      </c>
      <c r="Q31" s="51" t="s">
        <v>421</v>
      </c>
      <c r="R31" s="51">
        <v>40</v>
      </c>
      <c r="S31" s="57" t="s">
        <v>74</v>
      </c>
      <c r="T31" s="100"/>
    </row>
    <row r="32" spans="1:20" ht="47.25">
      <c r="A32" s="4">
        <v>28</v>
      </c>
      <c r="B32" s="53" t="s">
        <v>66</v>
      </c>
      <c r="C32" s="72" t="s">
        <v>990</v>
      </c>
      <c r="D32" s="53" t="s">
        <v>107</v>
      </c>
      <c r="E32" s="58">
        <v>18306090826</v>
      </c>
      <c r="F32" s="55" t="s">
        <v>108</v>
      </c>
      <c r="G32" s="53">
        <v>8</v>
      </c>
      <c r="H32" s="53">
        <v>12</v>
      </c>
      <c r="I32" s="113">
        <v>20</v>
      </c>
      <c r="J32" s="123">
        <v>8761874542</v>
      </c>
      <c r="K32" s="98" t="s">
        <v>125</v>
      </c>
      <c r="L32" s="64" t="s">
        <v>126</v>
      </c>
      <c r="M32" s="68">
        <v>9859004836</v>
      </c>
      <c r="N32" s="64" t="s">
        <v>127</v>
      </c>
      <c r="O32" s="57">
        <v>8473985928</v>
      </c>
      <c r="P32" s="85" t="s">
        <v>987</v>
      </c>
      <c r="Q32" s="51" t="s">
        <v>421</v>
      </c>
      <c r="R32" s="51">
        <v>30</v>
      </c>
      <c r="S32" s="57" t="s">
        <v>74</v>
      </c>
      <c r="T32" s="100"/>
    </row>
    <row r="33" spans="1:20" ht="48">
      <c r="A33" s="4">
        <v>29</v>
      </c>
      <c r="B33" s="53" t="s">
        <v>66</v>
      </c>
      <c r="C33" s="72" t="s">
        <v>182</v>
      </c>
      <c r="D33" s="53" t="s">
        <v>107</v>
      </c>
      <c r="E33" s="58">
        <v>18306090809</v>
      </c>
      <c r="F33" s="55" t="s">
        <v>108</v>
      </c>
      <c r="G33" s="53">
        <v>20</v>
      </c>
      <c r="H33" s="53">
        <v>23</v>
      </c>
      <c r="I33" s="113">
        <v>43</v>
      </c>
      <c r="J33" s="123">
        <v>8761845671</v>
      </c>
      <c r="K33" s="98" t="s">
        <v>87</v>
      </c>
      <c r="L33" s="67" t="s">
        <v>183</v>
      </c>
      <c r="M33" s="60">
        <v>9401450777</v>
      </c>
      <c r="N33" s="64" t="s">
        <v>184</v>
      </c>
      <c r="O33" s="57">
        <v>9706612990</v>
      </c>
      <c r="P33" s="85" t="s">
        <v>991</v>
      </c>
      <c r="Q33" s="51" t="s">
        <v>420</v>
      </c>
      <c r="R33" s="51">
        <v>35</v>
      </c>
      <c r="S33" s="57" t="s">
        <v>74</v>
      </c>
      <c r="T33" s="100"/>
    </row>
    <row r="34" spans="1:20">
      <c r="A34" s="4">
        <v>30</v>
      </c>
      <c r="B34" s="53" t="s">
        <v>66</v>
      </c>
      <c r="C34" s="72" t="s">
        <v>992</v>
      </c>
      <c r="D34" s="53" t="s">
        <v>107</v>
      </c>
      <c r="E34" s="58">
        <v>18306090810</v>
      </c>
      <c r="F34" s="55" t="s">
        <v>108</v>
      </c>
      <c r="G34" s="53">
        <v>15</v>
      </c>
      <c r="H34" s="53">
        <v>12</v>
      </c>
      <c r="I34" s="113">
        <v>27</v>
      </c>
      <c r="J34" s="123">
        <v>9854616603</v>
      </c>
      <c r="K34" s="98" t="s">
        <v>993</v>
      </c>
      <c r="L34" s="64" t="s">
        <v>266</v>
      </c>
      <c r="M34" s="51">
        <v>9435381315</v>
      </c>
      <c r="N34" s="64" t="s">
        <v>994</v>
      </c>
      <c r="O34" s="61">
        <v>8876284235</v>
      </c>
      <c r="P34" s="85" t="s">
        <v>991</v>
      </c>
      <c r="Q34" s="51" t="s">
        <v>420</v>
      </c>
      <c r="R34" s="51">
        <v>35</v>
      </c>
      <c r="S34" s="57" t="s">
        <v>74</v>
      </c>
      <c r="T34" s="100"/>
    </row>
    <row r="35" spans="1:20" ht="31.5">
      <c r="A35" s="4">
        <v>31</v>
      </c>
      <c r="B35" s="53" t="s">
        <v>66</v>
      </c>
      <c r="C35" s="72" t="s">
        <v>396</v>
      </c>
      <c r="D35" s="53" t="s">
        <v>107</v>
      </c>
      <c r="E35" s="58">
        <v>18306090819</v>
      </c>
      <c r="F35" s="55" t="s">
        <v>108</v>
      </c>
      <c r="G35" s="53">
        <v>37</v>
      </c>
      <c r="H35" s="53">
        <v>36</v>
      </c>
      <c r="I35" s="113">
        <v>73</v>
      </c>
      <c r="J35" s="123">
        <v>8876126988</v>
      </c>
      <c r="K35" s="98" t="s">
        <v>124</v>
      </c>
      <c r="L35" s="64" t="s">
        <v>189</v>
      </c>
      <c r="M35" s="60">
        <v>9401450774</v>
      </c>
      <c r="N35" s="64" t="s">
        <v>249</v>
      </c>
      <c r="O35" s="61">
        <v>9854864277</v>
      </c>
      <c r="P35" s="85" t="s">
        <v>991</v>
      </c>
      <c r="Q35" s="51" t="s">
        <v>420</v>
      </c>
      <c r="R35" s="51">
        <v>50</v>
      </c>
      <c r="S35" s="57" t="s">
        <v>74</v>
      </c>
      <c r="T35" s="100"/>
    </row>
    <row r="36" spans="1:20" ht="31.5">
      <c r="A36" s="4">
        <v>32</v>
      </c>
      <c r="B36" s="53" t="s">
        <v>66</v>
      </c>
      <c r="C36" s="72" t="s">
        <v>188</v>
      </c>
      <c r="D36" s="53" t="s">
        <v>107</v>
      </c>
      <c r="E36" s="58">
        <v>18306090820</v>
      </c>
      <c r="F36" s="55" t="s">
        <v>108</v>
      </c>
      <c r="G36" s="53">
        <v>29</v>
      </c>
      <c r="H36" s="53">
        <v>18</v>
      </c>
      <c r="I36" s="113">
        <v>47</v>
      </c>
      <c r="J36" s="123">
        <v>9613250163</v>
      </c>
      <c r="K36" s="98" t="s">
        <v>124</v>
      </c>
      <c r="L36" s="64" t="s">
        <v>189</v>
      </c>
      <c r="M36" s="60">
        <v>9401450774</v>
      </c>
      <c r="N36" s="64" t="s">
        <v>190</v>
      </c>
      <c r="O36" s="61">
        <v>8011756796</v>
      </c>
      <c r="P36" s="85" t="s">
        <v>991</v>
      </c>
      <c r="Q36" s="51" t="s">
        <v>420</v>
      </c>
      <c r="R36" s="51">
        <v>40</v>
      </c>
      <c r="S36" s="57" t="s">
        <v>74</v>
      </c>
      <c r="T36" s="100"/>
    </row>
    <row r="37" spans="1:20">
      <c r="A37" s="4">
        <v>33</v>
      </c>
      <c r="B37" s="53" t="s">
        <v>66</v>
      </c>
      <c r="C37" s="72" t="s">
        <v>193</v>
      </c>
      <c r="D37" s="53" t="s">
        <v>107</v>
      </c>
      <c r="E37" s="58">
        <v>18306090824</v>
      </c>
      <c r="F37" s="55" t="s">
        <v>108</v>
      </c>
      <c r="G37" s="53">
        <v>14</v>
      </c>
      <c r="H37" s="53">
        <v>10</v>
      </c>
      <c r="I37" s="113">
        <v>24</v>
      </c>
      <c r="J37" s="123">
        <v>9706407727</v>
      </c>
      <c r="K37" s="98" t="s">
        <v>143</v>
      </c>
      <c r="L37" s="64" t="s">
        <v>144</v>
      </c>
      <c r="M37" s="60">
        <v>9401450775</v>
      </c>
      <c r="N37" s="64" t="s">
        <v>145</v>
      </c>
      <c r="O37" s="61">
        <v>9957284801</v>
      </c>
      <c r="P37" s="85">
        <v>43346</v>
      </c>
      <c r="Q37" s="51" t="s">
        <v>422</v>
      </c>
      <c r="R37" s="51">
        <v>50</v>
      </c>
      <c r="S37" s="57" t="s">
        <v>74</v>
      </c>
      <c r="T37" s="100"/>
    </row>
    <row r="38" spans="1:20" ht="17.25" thickBot="1">
      <c r="A38" s="4">
        <v>34</v>
      </c>
      <c r="B38" s="53" t="s">
        <v>66</v>
      </c>
      <c r="C38" s="72" t="s">
        <v>204</v>
      </c>
      <c r="D38" s="53" t="s">
        <v>107</v>
      </c>
      <c r="E38" s="58">
        <v>18306090520</v>
      </c>
      <c r="F38" s="55" t="s">
        <v>108</v>
      </c>
      <c r="G38" s="53">
        <v>56</v>
      </c>
      <c r="H38" s="53">
        <v>43</v>
      </c>
      <c r="I38" s="114">
        <v>98</v>
      </c>
      <c r="J38" s="124">
        <v>9864926456</v>
      </c>
      <c r="K38" s="103" t="s">
        <v>129</v>
      </c>
      <c r="L38" s="78" t="s">
        <v>149</v>
      </c>
      <c r="M38" s="69">
        <v>9864863404</v>
      </c>
      <c r="N38" s="65" t="s">
        <v>205</v>
      </c>
      <c r="O38" s="51"/>
      <c r="P38" s="85" t="s">
        <v>995</v>
      </c>
      <c r="Q38" s="51" t="s">
        <v>418</v>
      </c>
      <c r="R38" s="51">
        <v>70</v>
      </c>
      <c r="S38" s="57" t="s">
        <v>74</v>
      </c>
      <c r="T38" s="100"/>
    </row>
    <row r="39" spans="1:20">
      <c r="A39" s="4">
        <v>35</v>
      </c>
      <c r="B39" s="53" t="s">
        <v>66</v>
      </c>
      <c r="C39" s="72" t="s">
        <v>996</v>
      </c>
      <c r="D39" s="53" t="s">
        <v>107</v>
      </c>
      <c r="E39" s="58">
        <v>18306090521</v>
      </c>
      <c r="F39" s="55" t="s">
        <v>108</v>
      </c>
      <c r="G39" s="53">
        <v>15</v>
      </c>
      <c r="H39" s="53">
        <v>21</v>
      </c>
      <c r="I39" s="53">
        <v>51</v>
      </c>
      <c r="J39" s="118">
        <v>9859035616</v>
      </c>
      <c r="K39" s="65" t="s">
        <v>129</v>
      </c>
      <c r="L39" s="78" t="s">
        <v>149</v>
      </c>
      <c r="M39" s="69">
        <v>9864863404</v>
      </c>
      <c r="N39" s="65" t="s">
        <v>202</v>
      </c>
      <c r="O39" s="61">
        <v>8876427142</v>
      </c>
      <c r="P39" s="85" t="s">
        <v>995</v>
      </c>
      <c r="Q39" s="51" t="s">
        <v>418</v>
      </c>
      <c r="R39" s="51">
        <v>70</v>
      </c>
      <c r="S39" s="57" t="s">
        <v>74</v>
      </c>
      <c r="T39" s="100"/>
    </row>
    <row r="40" spans="1:20">
      <c r="A40" s="4">
        <v>36</v>
      </c>
      <c r="B40" s="53" t="s">
        <v>66</v>
      </c>
      <c r="C40" s="72" t="s">
        <v>206</v>
      </c>
      <c r="D40" s="53" t="s">
        <v>107</v>
      </c>
      <c r="E40" s="58">
        <v>18306090522</v>
      </c>
      <c r="F40" s="55" t="s">
        <v>108</v>
      </c>
      <c r="G40" s="53">
        <v>46</v>
      </c>
      <c r="H40" s="53">
        <v>40</v>
      </c>
      <c r="I40" s="53">
        <v>95</v>
      </c>
      <c r="J40" s="53">
        <v>9854634241</v>
      </c>
      <c r="K40" s="65" t="s">
        <v>129</v>
      </c>
      <c r="L40" s="78" t="s">
        <v>149</v>
      </c>
      <c r="M40" s="69">
        <v>9864863404</v>
      </c>
      <c r="N40" s="65" t="s">
        <v>202</v>
      </c>
      <c r="O40" s="61">
        <v>8876427142</v>
      </c>
      <c r="P40" s="85" t="s">
        <v>961</v>
      </c>
      <c r="Q40" s="51" t="s">
        <v>422</v>
      </c>
      <c r="R40" s="51">
        <v>80</v>
      </c>
      <c r="S40" s="57" t="s">
        <v>74</v>
      </c>
      <c r="T40" s="100"/>
    </row>
    <row r="41" spans="1:20">
      <c r="A41" s="4">
        <v>37</v>
      </c>
      <c r="B41" s="53" t="s">
        <v>66</v>
      </c>
      <c r="C41" s="72" t="s">
        <v>997</v>
      </c>
      <c r="D41" s="53" t="s">
        <v>107</v>
      </c>
      <c r="E41" s="58">
        <v>18306090524</v>
      </c>
      <c r="F41" s="55" t="s">
        <v>108</v>
      </c>
      <c r="G41" s="53">
        <v>31</v>
      </c>
      <c r="H41" s="53">
        <v>26</v>
      </c>
      <c r="I41" s="53">
        <v>72</v>
      </c>
      <c r="J41" s="53">
        <v>9207146124</v>
      </c>
      <c r="K41" s="65" t="s">
        <v>129</v>
      </c>
      <c r="L41" s="78" t="s">
        <v>149</v>
      </c>
      <c r="M41" s="69">
        <v>9864863404</v>
      </c>
      <c r="N41" s="65" t="s">
        <v>150</v>
      </c>
      <c r="O41" s="61">
        <v>8473984554</v>
      </c>
      <c r="P41" s="85" t="s">
        <v>995</v>
      </c>
      <c r="Q41" s="51" t="s">
        <v>418</v>
      </c>
      <c r="R41" s="51">
        <v>60</v>
      </c>
      <c r="S41" s="57" t="s">
        <v>74</v>
      </c>
      <c r="T41" s="100"/>
    </row>
    <row r="42" spans="1:20">
      <c r="A42" s="4">
        <v>38</v>
      </c>
      <c r="B42" s="53" t="s">
        <v>66</v>
      </c>
      <c r="C42" s="72" t="s">
        <v>414</v>
      </c>
      <c r="D42" s="53" t="s">
        <v>107</v>
      </c>
      <c r="E42" s="58">
        <v>18306090709</v>
      </c>
      <c r="F42" s="55" t="s">
        <v>108</v>
      </c>
      <c r="G42" s="53">
        <v>19</v>
      </c>
      <c r="H42" s="53">
        <v>18</v>
      </c>
      <c r="I42" s="53">
        <v>64</v>
      </c>
      <c r="J42" s="53">
        <v>9706162585</v>
      </c>
      <c r="K42" s="64" t="s">
        <v>76</v>
      </c>
      <c r="L42" s="76" t="s">
        <v>136</v>
      </c>
      <c r="M42" s="68">
        <v>9854492428</v>
      </c>
      <c r="N42" s="64" t="s">
        <v>137</v>
      </c>
      <c r="O42" s="61">
        <v>9859106211</v>
      </c>
      <c r="P42" s="85" t="s">
        <v>998</v>
      </c>
      <c r="Q42" s="51" t="s">
        <v>422</v>
      </c>
      <c r="R42" s="51">
        <v>40</v>
      </c>
      <c r="S42" s="51" t="s">
        <v>90</v>
      </c>
      <c r="T42" s="100"/>
    </row>
    <row r="43" spans="1:20">
      <c r="A43" s="4">
        <v>39</v>
      </c>
      <c r="B43" s="53" t="s">
        <v>66</v>
      </c>
      <c r="C43" s="72" t="s">
        <v>999</v>
      </c>
      <c r="D43" s="53" t="s">
        <v>107</v>
      </c>
      <c r="E43" s="58">
        <v>18306090721</v>
      </c>
      <c r="F43" s="55" t="s">
        <v>108</v>
      </c>
      <c r="G43" s="53">
        <v>29</v>
      </c>
      <c r="H43" s="53">
        <v>29</v>
      </c>
      <c r="I43" s="53">
        <v>61</v>
      </c>
      <c r="J43" s="58">
        <v>9854517676</v>
      </c>
      <c r="K43" s="64" t="s">
        <v>138</v>
      </c>
      <c r="L43" s="64" t="s">
        <v>139</v>
      </c>
      <c r="M43" s="60">
        <v>9401450779</v>
      </c>
      <c r="N43" s="64" t="s">
        <v>141</v>
      </c>
      <c r="O43" s="61">
        <v>9085363719</v>
      </c>
      <c r="P43" s="85" t="s">
        <v>998</v>
      </c>
      <c r="Q43" s="51" t="s">
        <v>422</v>
      </c>
      <c r="R43" s="51">
        <v>40</v>
      </c>
      <c r="S43" s="51" t="s">
        <v>90</v>
      </c>
      <c r="T43" s="100"/>
    </row>
    <row r="44" spans="1:20">
      <c r="A44" s="4">
        <v>40</v>
      </c>
      <c r="B44" s="53" t="s">
        <v>66</v>
      </c>
      <c r="C44" s="72" t="s">
        <v>148</v>
      </c>
      <c r="D44" s="53" t="s">
        <v>107</v>
      </c>
      <c r="E44" s="58">
        <v>18306090719</v>
      </c>
      <c r="F44" s="55" t="s">
        <v>108</v>
      </c>
      <c r="G44" s="53">
        <v>18</v>
      </c>
      <c r="H44" s="53">
        <v>15</v>
      </c>
      <c r="I44" s="53">
        <v>37</v>
      </c>
      <c r="J44" s="53">
        <v>9085357063</v>
      </c>
      <c r="K44" s="64" t="s">
        <v>138</v>
      </c>
      <c r="L44" s="64" t="s">
        <v>139</v>
      </c>
      <c r="M44" s="60">
        <v>9401450779</v>
      </c>
      <c r="N44" s="64" t="s">
        <v>141</v>
      </c>
      <c r="O44" s="61">
        <v>9085363719</v>
      </c>
      <c r="P44" s="85" t="s">
        <v>998</v>
      </c>
      <c r="Q44" s="51" t="s">
        <v>422</v>
      </c>
      <c r="R44" s="51">
        <v>70</v>
      </c>
      <c r="S44" s="51" t="s">
        <v>90</v>
      </c>
      <c r="T44" s="100"/>
    </row>
    <row r="45" spans="1:20">
      <c r="A45" s="4">
        <v>41</v>
      </c>
      <c r="B45" s="53" t="s">
        <v>66</v>
      </c>
      <c r="C45" s="72" t="s">
        <v>982</v>
      </c>
      <c r="D45" s="53" t="s">
        <v>107</v>
      </c>
      <c r="E45" s="58">
        <v>18306090607</v>
      </c>
      <c r="F45" s="55" t="s">
        <v>108</v>
      </c>
      <c r="G45" s="53">
        <v>17</v>
      </c>
      <c r="H45" s="53">
        <v>23</v>
      </c>
      <c r="I45" s="53">
        <v>40</v>
      </c>
      <c r="J45" s="53">
        <v>967884389</v>
      </c>
      <c r="K45" s="64" t="s">
        <v>116</v>
      </c>
      <c r="L45" s="64" t="s">
        <v>735</v>
      </c>
      <c r="M45" s="60">
        <v>9401450781</v>
      </c>
      <c r="N45" s="64" t="s">
        <v>736</v>
      </c>
      <c r="O45" s="61">
        <v>9706235942</v>
      </c>
      <c r="P45" s="85" t="s">
        <v>1000</v>
      </c>
      <c r="Q45" s="51" t="s">
        <v>422</v>
      </c>
      <c r="R45" s="51">
        <v>70</v>
      </c>
      <c r="S45" s="51" t="s">
        <v>90</v>
      </c>
      <c r="T45" s="100"/>
    </row>
    <row r="46" spans="1:20" ht="31.5">
      <c r="A46" s="4">
        <v>42</v>
      </c>
      <c r="B46" s="53" t="s">
        <v>66</v>
      </c>
      <c r="C46" s="72" t="s">
        <v>215</v>
      </c>
      <c r="D46" s="53" t="s">
        <v>107</v>
      </c>
      <c r="E46" s="58">
        <v>18306090609</v>
      </c>
      <c r="F46" s="55" t="s">
        <v>108</v>
      </c>
      <c r="G46" s="53">
        <v>17</v>
      </c>
      <c r="H46" s="53">
        <v>19</v>
      </c>
      <c r="I46" s="53">
        <v>31</v>
      </c>
      <c r="J46" s="53">
        <v>9854770498</v>
      </c>
      <c r="K46" s="64" t="s">
        <v>116</v>
      </c>
      <c r="L46" s="64" t="s">
        <v>117</v>
      </c>
      <c r="M46" s="69">
        <v>9435920486</v>
      </c>
      <c r="N46" s="64" t="s">
        <v>216</v>
      </c>
      <c r="O46" s="61">
        <v>9859839326</v>
      </c>
      <c r="P46" s="85" t="s">
        <v>1000</v>
      </c>
      <c r="Q46" s="51" t="s">
        <v>422</v>
      </c>
      <c r="R46" s="51">
        <v>70</v>
      </c>
      <c r="S46" s="51" t="s">
        <v>90</v>
      </c>
      <c r="T46" s="100"/>
    </row>
    <row r="47" spans="1:20">
      <c r="A47" s="4">
        <v>43</v>
      </c>
      <c r="B47" s="53" t="s">
        <v>66</v>
      </c>
      <c r="C47" s="72" t="s">
        <v>353</v>
      </c>
      <c r="D47" s="53" t="s">
        <v>107</v>
      </c>
      <c r="E47" s="58">
        <v>18306090614</v>
      </c>
      <c r="F47" s="55" t="s">
        <v>108</v>
      </c>
      <c r="G47" s="53">
        <v>33</v>
      </c>
      <c r="H47" s="53">
        <v>33</v>
      </c>
      <c r="I47" s="53">
        <v>67</v>
      </c>
      <c r="J47" s="53">
        <v>985435359</v>
      </c>
      <c r="K47" s="64" t="s">
        <v>116</v>
      </c>
      <c r="L47" s="64" t="s">
        <v>117</v>
      </c>
      <c r="M47" s="69">
        <v>9435920486</v>
      </c>
      <c r="N47" s="64" t="s">
        <v>118</v>
      </c>
      <c r="O47" s="61">
        <v>8749944850</v>
      </c>
      <c r="P47" s="85" t="s">
        <v>1000</v>
      </c>
      <c r="Q47" s="51" t="s">
        <v>422</v>
      </c>
      <c r="R47" s="51">
        <v>120</v>
      </c>
      <c r="S47" s="51" t="s">
        <v>92</v>
      </c>
      <c r="T47" s="100"/>
    </row>
    <row r="48" spans="1:20">
      <c r="A48" s="4">
        <v>44</v>
      </c>
      <c r="B48" s="53" t="s">
        <v>66</v>
      </c>
      <c r="C48" s="72" t="s">
        <v>354</v>
      </c>
      <c r="D48" s="53" t="s">
        <v>107</v>
      </c>
      <c r="E48" s="97">
        <v>18306150118</v>
      </c>
      <c r="F48" s="55" t="s">
        <v>108</v>
      </c>
      <c r="G48" s="53">
        <v>19</v>
      </c>
      <c r="H48" s="53">
        <v>18</v>
      </c>
      <c r="I48" s="53">
        <v>37</v>
      </c>
      <c r="J48" s="111">
        <v>7399492054</v>
      </c>
      <c r="K48" s="57" t="s">
        <v>75</v>
      </c>
      <c r="L48" s="72"/>
      <c r="M48" s="53"/>
      <c r="N48" s="53"/>
      <c r="O48" s="53"/>
      <c r="P48" s="85" t="s">
        <v>952</v>
      </c>
      <c r="Q48" s="53" t="s">
        <v>420</v>
      </c>
      <c r="R48" s="53"/>
      <c r="S48" s="53"/>
      <c r="T48" s="100"/>
    </row>
    <row r="49" spans="1:20">
      <c r="A49" s="4">
        <v>45</v>
      </c>
      <c r="B49" s="53" t="s">
        <v>66</v>
      </c>
      <c r="C49" s="72" t="s">
        <v>355</v>
      </c>
      <c r="D49" s="53" t="s">
        <v>107</v>
      </c>
      <c r="E49" s="97">
        <v>18306150121</v>
      </c>
      <c r="F49" s="55" t="s">
        <v>108</v>
      </c>
      <c r="G49" s="53">
        <v>32</v>
      </c>
      <c r="H49" s="53">
        <v>33</v>
      </c>
      <c r="I49" s="53">
        <v>65</v>
      </c>
      <c r="J49" s="111">
        <v>9365070974</v>
      </c>
      <c r="K49" s="57" t="s">
        <v>75</v>
      </c>
      <c r="L49" s="72"/>
      <c r="M49" s="53"/>
      <c r="N49" s="53"/>
      <c r="O49" s="53"/>
      <c r="P49" s="85" t="s">
        <v>952</v>
      </c>
      <c r="Q49" s="53" t="s">
        <v>420</v>
      </c>
      <c r="R49" s="53"/>
      <c r="S49" s="53"/>
      <c r="T49" s="100"/>
    </row>
    <row r="50" spans="1:20">
      <c r="A50" s="4">
        <v>46</v>
      </c>
      <c r="B50" s="53" t="s">
        <v>66</v>
      </c>
      <c r="C50" s="72" t="s">
        <v>398</v>
      </c>
      <c r="D50" s="53" t="s">
        <v>107</v>
      </c>
      <c r="E50" s="97">
        <v>18306150104</v>
      </c>
      <c r="F50" s="55" t="s">
        <v>108</v>
      </c>
      <c r="G50" s="53">
        <v>21</v>
      </c>
      <c r="H50" s="53">
        <v>27</v>
      </c>
      <c r="I50" s="53">
        <v>48</v>
      </c>
      <c r="J50" s="111">
        <v>9854632659</v>
      </c>
      <c r="K50" s="57" t="s">
        <v>75</v>
      </c>
      <c r="L50" s="72"/>
      <c r="M50" s="53"/>
      <c r="N50" s="53"/>
      <c r="O50" s="53"/>
      <c r="P50" s="85">
        <v>43558</v>
      </c>
      <c r="Q50" s="53" t="s">
        <v>418</v>
      </c>
      <c r="R50" s="53"/>
      <c r="S50" s="53"/>
      <c r="T50" s="100"/>
    </row>
    <row r="51" spans="1:20" ht="31.5">
      <c r="A51" s="4">
        <v>47</v>
      </c>
      <c r="B51" s="53" t="s">
        <v>66</v>
      </c>
      <c r="C51" s="72" t="s">
        <v>399</v>
      </c>
      <c r="D51" s="53" t="s">
        <v>107</v>
      </c>
      <c r="E51" s="97">
        <v>18306150217</v>
      </c>
      <c r="F51" s="55" t="s">
        <v>108</v>
      </c>
      <c r="G51" s="53">
        <v>46</v>
      </c>
      <c r="H51" s="53">
        <v>41</v>
      </c>
      <c r="I51" s="53">
        <v>87</v>
      </c>
      <c r="J51" s="111">
        <v>9101290061</v>
      </c>
      <c r="K51" s="57" t="s">
        <v>75</v>
      </c>
      <c r="L51" s="79"/>
      <c r="M51" s="72"/>
      <c r="N51" s="51" t="s">
        <v>1001</v>
      </c>
      <c r="O51" s="58">
        <v>9706344049</v>
      </c>
      <c r="P51" s="85">
        <v>43499</v>
      </c>
      <c r="Q51" s="62" t="s">
        <v>422</v>
      </c>
      <c r="R51" s="51">
        <v>70</v>
      </c>
      <c r="S51" s="51" t="s">
        <v>74</v>
      </c>
      <c r="T51" s="100"/>
    </row>
    <row r="52" spans="1:20" ht="31.5">
      <c r="A52" s="4">
        <v>48</v>
      </c>
      <c r="B52" s="53" t="s">
        <v>66</v>
      </c>
      <c r="C52" s="72" t="s">
        <v>156</v>
      </c>
      <c r="D52" s="53" t="s">
        <v>107</v>
      </c>
      <c r="E52" s="97">
        <v>18306150220</v>
      </c>
      <c r="F52" s="55" t="s">
        <v>108</v>
      </c>
      <c r="G52" s="53">
        <v>17</v>
      </c>
      <c r="H52" s="53">
        <v>15</v>
      </c>
      <c r="I52" s="53">
        <v>32</v>
      </c>
      <c r="J52" s="111">
        <v>9854727611</v>
      </c>
      <c r="K52" s="57" t="s">
        <v>75</v>
      </c>
      <c r="L52" s="79"/>
      <c r="M52" s="72"/>
      <c r="N52" s="51" t="s">
        <v>157</v>
      </c>
      <c r="O52" s="58">
        <v>9854727611</v>
      </c>
      <c r="P52" s="85">
        <v>43499</v>
      </c>
      <c r="Q52" s="62" t="s">
        <v>422</v>
      </c>
      <c r="R52" s="51">
        <v>70</v>
      </c>
      <c r="S52" s="51" t="s">
        <v>74</v>
      </c>
      <c r="T52" s="100"/>
    </row>
    <row r="53" spans="1:20">
      <c r="A53" s="4">
        <v>49</v>
      </c>
      <c r="B53" s="53" t="s">
        <v>66</v>
      </c>
      <c r="C53" s="72" t="s">
        <v>158</v>
      </c>
      <c r="D53" s="53" t="s">
        <v>107</v>
      </c>
      <c r="E53" s="97">
        <v>18306150222</v>
      </c>
      <c r="F53" s="55" t="s">
        <v>108</v>
      </c>
      <c r="G53" s="53">
        <v>17</v>
      </c>
      <c r="H53" s="53">
        <v>18</v>
      </c>
      <c r="I53" s="53">
        <v>35</v>
      </c>
      <c r="J53" s="111"/>
      <c r="K53" s="57" t="s">
        <v>75</v>
      </c>
      <c r="L53" s="79"/>
      <c r="M53" s="72"/>
      <c r="N53" s="51" t="s">
        <v>159</v>
      </c>
      <c r="O53" s="58">
        <v>9707195927</v>
      </c>
      <c r="P53" s="85">
        <v>43499</v>
      </c>
      <c r="Q53" s="62" t="s">
        <v>422</v>
      </c>
      <c r="R53" s="51">
        <v>70</v>
      </c>
      <c r="S53" s="51" t="s">
        <v>74</v>
      </c>
      <c r="T53" s="100"/>
    </row>
    <row r="54" spans="1:20">
      <c r="A54" s="4">
        <v>50</v>
      </c>
      <c r="B54" s="53" t="s">
        <v>66</v>
      </c>
      <c r="C54" s="72" t="s">
        <v>400</v>
      </c>
      <c r="D54" s="53" t="s">
        <v>107</v>
      </c>
      <c r="E54" s="97">
        <v>18306150318</v>
      </c>
      <c r="F54" s="55" t="s">
        <v>108</v>
      </c>
      <c r="G54" s="53">
        <v>17</v>
      </c>
      <c r="H54" s="53">
        <v>17</v>
      </c>
      <c r="I54" s="53">
        <v>34</v>
      </c>
      <c r="J54" s="111">
        <v>9954664240</v>
      </c>
      <c r="K54" s="57" t="s">
        <v>75</v>
      </c>
      <c r="L54" s="79"/>
      <c r="M54" s="72"/>
      <c r="N54" s="51" t="s">
        <v>401</v>
      </c>
      <c r="O54" s="58">
        <v>9954664240</v>
      </c>
      <c r="P54" s="85">
        <v>43558</v>
      </c>
      <c r="Q54" s="62" t="s">
        <v>418</v>
      </c>
      <c r="R54" s="53"/>
      <c r="S54" s="53"/>
      <c r="T54" s="100"/>
    </row>
    <row r="55" spans="1:20">
      <c r="A55" s="4">
        <v>51</v>
      </c>
      <c r="B55" s="53" t="s">
        <v>66</v>
      </c>
      <c r="C55" s="72" t="s">
        <v>402</v>
      </c>
      <c r="D55" s="53" t="s">
        <v>107</v>
      </c>
      <c r="E55" s="97">
        <v>18306150333</v>
      </c>
      <c r="F55" s="55" t="s">
        <v>108</v>
      </c>
      <c r="G55" s="53">
        <v>31</v>
      </c>
      <c r="H55" s="53">
        <v>17</v>
      </c>
      <c r="I55" s="53">
        <v>48</v>
      </c>
      <c r="J55" s="111">
        <v>8638873554</v>
      </c>
      <c r="K55" s="58" t="s">
        <v>75</v>
      </c>
      <c r="L55" s="72"/>
      <c r="M55" s="53"/>
      <c r="N55" s="53"/>
      <c r="O55" s="53"/>
      <c r="P55" s="85">
        <v>43468</v>
      </c>
      <c r="Q55" s="53" t="s">
        <v>420</v>
      </c>
      <c r="R55" s="53"/>
      <c r="S55" s="53"/>
      <c r="T55" s="100"/>
    </row>
    <row r="56" spans="1:20">
      <c r="A56" s="4">
        <v>52</v>
      </c>
      <c r="B56" s="53" t="s">
        <v>66</v>
      </c>
      <c r="C56" s="72" t="s">
        <v>160</v>
      </c>
      <c r="D56" s="53" t="s">
        <v>107</v>
      </c>
      <c r="E56" s="97">
        <v>18306150335</v>
      </c>
      <c r="F56" s="55" t="s">
        <v>108</v>
      </c>
      <c r="G56" s="53">
        <v>24</v>
      </c>
      <c r="H56" s="53">
        <v>18</v>
      </c>
      <c r="I56" s="53">
        <v>42</v>
      </c>
      <c r="J56" s="111">
        <v>8486715085</v>
      </c>
      <c r="K56" s="58" t="s">
        <v>75</v>
      </c>
      <c r="L56" s="72"/>
      <c r="M56" s="53"/>
      <c r="N56" s="53"/>
      <c r="O56" s="53"/>
      <c r="P56" s="85">
        <v>43468</v>
      </c>
      <c r="Q56" s="53" t="s">
        <v>420</v>
      </c>
      <c r="R56" s="51">
        <v>60</v>
      </c>
      <c r="S56" s="51" t="s">
        <v>74</v>
      </c>
      <c r="T56" s="100"/>
    </row>
    <row r="57" spans="1:20">
      <c r="A57" s="4">
        <v>53</v>
      </c>
      <c r="B57" s="53" t="s">
        <v>66</v>
      </c>
      <c r="C57" s="72" t="s">
        <v>161</v>
      </c>
      <c r="D57" s="53" t="s">
        <v>107</v>
      </c>
      <c r="E57" s="97">
        <v>18306150334</v>
      </c>
      <c r="F57" s="55" t="s">
        <v>108</v>
      </c>
      <c r="G57" s="53">
        <v>17</v>
      </c>
      <c r="H57" s="53">
        <v>17</v>
      </c>
      <c r="I57" s="53">
        <v>34</v>
      </c>
      <c r="J57" s="111">
        <v>9706813847</v>
      </c>
      <c r="K57" s="58" t="s">
        <v>75</v>
      </c>
      <c r="L57" s="72"/>
      <c r="M57" s="53"/>
      <c r="N57" s="53"/>
      <c r="O57" s="53"/>
      <c r="P57" s="85">
        <v>43468</v>
      </c>
      <c r="Q57" s="53" t="s">
        <v>420</v>
      </c>
      <c r="R57" s="53"/>
      <c r="S57" s="53"/>
      <c r="T57" s="100"/>
    </row>
    <row r="58" spans="1:20">
      <c r="A58" s="4">
        <v>54</v>
      </c>
      <c r="B58" s="53" t="s">
        <v>66</v>
      </c>
      <c r="C58" s="72" t="s">
        <v>403</v>
      </c>
      <c r="D58" s="53" t="s">
        <v>107</v>
      </c>
      <c r="E58" s="97">
        <v>18306150328</v>
      </c>
      <c r="F58" s="55" t="s">
        <v>108</v>
      </c>
      <c r="G58" s="53">
        <v>26</v>
      </c>
      <c r="H58" s="53">
        <v>16</v>
      </c>
      <c r="I58" s="53">
        <v>42</v>
      </c>
      <c r="J58" s="111">
        <v>9435711003</v>
      </c>
      <c r="K58" s="58" t="s">
        <v>75</v>
      </c>
      <c r="L58" s="72"/>
      <c r="M58" s="53"/>
      <c r="N58" s="53"/>
      <c r="O58" s="53"/>
      <c r="P58" s="85">
        <v>43558</v>
      </c>
      <c r="Q58" s="53" t="s">
        <v>418</v>
      </c>
      <c r="R58" s="51">
        <v>60</v>
      </c>
      <c r="S58" s="51" t="s">
        <v>74</v>
      </c>
      <c r="T58" s="100"/>
    </row>
    <row r="59" spans="1:20" ht="17.25" thickBot="1">
      <c r="A59" s="4">
        <v>55</v>
      </c>
      <c r="B59" s="51" t="s">
        <v>67</v>
      </c>
      <c r="C59" s="52" t="s">
        <v>1002</v>
      </c>
      <c r="D59" s="53" t="s">
        <v>27</v>
      </c>
      <c r="E59" s="54" t="s">
        <v>1003</v>
      </c>
      <c r="F59" s="55" t="s">
        <v>72</v>
      </c>
      <c r="G59" s="56">
        <v>5</v>
      </c>
      <c r="H59" s="56">
        <v>12</v>
      </c>
      <c r="I59" s="56">
        <v>17</v>
      </c>
      <c r="J59" s="56">
        <v>8486331238</v>
      </c>
      <c r="K59" s="58" t="s">
        <v>241</v>
      </c>
      <c r="L59" s="68" t="s">
        <v>1004</v>
      </c>
      <c r="M59" s="60"/>
      <c r="N59" s="64" t="s">
        <v>1005</v>
      </c>
      <c r="O59" s="73">
        <v>8751979503</v>
      </c>
      <c r="P59" s="106" t="s">
        <v>998</v>
      </c>
      <c r="Q59" s="51" t="s">
        <v>422</v>
      </c>
      <c r="R59" s="51">
        <v>40</v>
      </c>
      <c r="S59" s="57" t="s">
        <v>74</v>
      </c>
      <c r="T59" s="100"/>
    </row>
    <row r="60" spans="1:20" ht="32.25" thickBot="1">
      <c r="A60" s="4">
        <v>56</v>
      </c>
      <c r="B60" s="53" t="s">
        <v>67</v>
      </c>
      <c r="C60" s="52" t="s">
        <v>1006</v>
      </c>
      <c r="D60" s="53" t="s">
        <v>27</v>
      </c>
      <c r="E60" s="54" t="s">
        <v>1007</v>
      </c>
      <c r="F60" s="55" t="s">
        <v>72</v>
      </c>
      <c r="G60" s="56">
        <v>34</v>
      </c>
      <c r="H60" s="56">
        <v>44</v>
      </c>
      <c r="I60" s="56">
        <v>78</v>
      </c>
      <c r="J60" s="109">
        <v>9401863543</v>
      </c>
      <c r="K60" s="64" t="s">
        <v>250</v>
      </c>
      <c r="L60" s="64" t="s">
        <v>266</v>
      </c>
      <c r="M60" s="60">
        <v>9435381315</v>
      </c>
      <c r="N60" s="64" t="s">
        <v>267</v>
      </c>
      <c r="O60" s="61">
        <v>8402942124</v>
      </c>
      <c r="P60" s="107" t="s">
        <v>986</v>
      </c>
      <c r="Q60" s="51" t="s">
        <v>421</v>
      </c>
      <c r="R60" s="51">
        <v>60</v>
      </c>
      <c r="S60" s="57" t="s">
        <v>74</v>
      </c>
      <c r="T60" s="100"/>
    </row>
    <row r="61" spans="1:20" ht="17.25" thickBot="1">
      <c r="A61" s="4">
        <v>57</v>
      </c>
      <c r="B61" s="51" t="s">
        <v>67</v>
      </c>
      <c r="C61" s="52" t="s">
        <v>1008</v>
      </c>
      <c r="D61" s="53" t="s">
        <v>27</v>
      </c>
      <c r="E61" s="54" t="s">
        <v>1009</v>
      </c>
      <c r="F61" s="55" t="s">
        <v>84</v>
      </c>
      <c r="G61" s="56">
        <v>60</v>
      </c>
      <c r="H61" s="56">
        <v>72</v>
      </c>
      <c r="I61" s="56">
        <v>132</v>
      </c>
      <c r="J61" s="110">
        <v>7577043369</v>
      </c>
      <c r="K61" s="57" t="s">
        <v>435</v>
      </c>
      <c r="L61" s="78" t="s">
        <v>436</v>
      </c>
      <c r="M61" s="61">
        <v>9706622044</v>
      </c>
      <c r="N61" s="51"/>
      <c r="O61" s="51"/>
      <c r="P61" s="85" t="s">
        <v>952</v>
      </c>
      <c r="Q61" s="51" t="s">
        <v>420</v>
      </c>
      <c r="R61" s="51">
        <v>70</v>
      </c>
      <c r="S61" s="51" t="s">
        <v>90</v>
      </c>
      <c r="T61" s="100"/>
    </row>
    <row r="62" spans="1:20" ht="17.25" thickBot="1">
      <c r="A62" s="4">
        <v>58</v>
      </c>
      <c r="B62" s="53" t="s">
        <v>67</v>
      </c>
      <c r="C62" s="52" t="s">
        <v>1010</v>
      </c>
      <c r="D62" s="53" t="s">
        <v>27</v>
      </c>
      <c r="E62" s="54" t="s">
        <v>1011</v>
      </c>
      <c r="F62" s="55" t="s">
        <v>72</v>
      </c>
      <c r="G62" s="56">
        <v>14</v>
      </c>
      <c r="H62" s="56">
        <v>33</v>
      </c>
      <c r="I62" s="56">
        <v>47</v>
      </c>
      <c r="J62" s="110">
        <v>9859467164</v>
      </c>
      <c r="K62" s="64" t="s">
        <v>543</v>
      </c>
      <c r="L62" s="64" t="s">
        <v>544</v>
      </c>
      <c r="M62" s="60">
        <v>9957431667</v>
      </c>
      <c r="N62" s="64" t="s">
        <v>584</v>
      </c>
      <c r="O62" s="61">
        <v>8402059229</v>
      </c>
      <c r="P62" s="85" t="s">
        <v>961</v>
      </c>
      <c r="Q62" s="51" t="s">
        <v>422</v>
      </c>
      <c r="R62" s="51">
        <v>70</v>
      </c>
      <c r="S62" s="51" t="s">
        <v>74</v>
      </c>
      <c r="T62" s="100"/>
    </row>
    <row r="63" spans="1:20" ht="17.25" thickBot="1">
      <c r="A63" s="4">
        <v>59</v>
      </c>
      <c r="B63" s="53" t="s">
        <v>67</v>
      </c>
      <c r="C63" s="52" t="s">
        <v>1012</v>
      </c>
      <c r="D63" s="53" t="s">
        <v>27</v>
      </c>
      <c r="E63" s="54" t="s">
        <v>1013</v>
      </c>
      <c r="F63" s="55" t="s">
        <v>72</v>
      </c>
      <c r="G63" s="56">
        <v>7</v>
      </c>
      <c r="H63" s="56">
        <v>5</v>
      </c>
      <c r="I63" s="56">
        <v>12</v>
      </c>
      <c r="J63" s="109">
        <v>9854739588</v>
      </c>
      <c r="K63" s="86" t="s">
        <v>440</v>
      </c>
      <c r="L63" s="86" t="s">
        <v>441</v>
      </c>
      <c r="M63" s="60">
        <v>9401450791</v>
      </c>
      <c r="N63" s="65" t="s">
        <v>431</v>
      </c>
      <c r="O63" s="61">
        <v>8474066316</v>
      </c>
      <c r="P63" s="85">
        <v>43588</v>
      </c>
      <c r="Q63" s="51" t="s">
        <v>419</v>
      </c>
      <c r="R63" s="51">
        <v>45</v>
      </c>
      <c r="S63" s="57" t="s">
        <v>74</v>
      </c>
      <c r="T63" s="100"/>
    </row>
    <row r="64" spans="1:20" ht="17.25" thickBot="1">
      <c r="A64" s="4">
        <v>60</v>
      </c>
      <c r="B64" s="53" t="s">
        <v>67</v>
      </c>
      <c r="C64" s="52" t="s">
        <v>1014</v>
      </c>
      <c r="D64" s="53" t="s">
        <v>27</v>
      </c>
      <c r="E64" s="54" t="s">
        <v>1015</v>
      </c>
      <c r="F64" s="55" t="s">
        <v>72</v>
      </c>
      <c r="G64" s="56">
        <v>24</v>
      </c>
      <c r="H64" s="56">
        <v>13</v>
      </c>
      <c r="I64" s="56">
        <v>37</v>
      </c>
      <c r="J64" s="110">
        <v>9854569772</v>
      </c>
      <c r="K64" s="65" t="s">
        <v>601</v>
      </c>
      <c r="L64" s="65" t="s">
        <v>602</v>
      </c>
      <c r="M64" s="68">
        <v>9854100763</v>
      </c>
      <c r="N64" s="65" t="s">
        <v>1016</v>
      </c>
      <c r="O64" s="61">
        <v>9854947828</v>
      </c>
      <c r="P64" s="85" t="s">
        <v>995</v>
      </c>
      <c r="Q64" s="51" t="s">
        <v>418</v>
      </c>
      <c r="R64" s="51">
        <v>70</v>
      </c>
      <c r="S64" s="57" t="s">
        <v>74</v>
      </c>
      <c r="T64" s="100"/>
    </row>
    <row r="65" spans="1:20" ht="17.25" thickBot="1">
      <c r="A65" s="4">
        <v>61</v>
      </c>
      <c r="B65" s="53" t="s">
        <v>67</v>
      </c>
      <c r="C65" s="52" t="s">
        <v>1017</v>
      </c>
      <c r="D65" s="53" t="s">
        <v>27</v>
      </c>
      <c r="E65" s="54" t="s">
        <v>1018</v>
      </c>
      <c r="F65" s="55" t="s">
        <v>72</v>
      </c>
      <c r="G65" s="56">
        <v>10</v>
      </c>
      <c r="H65" s="56">
        <v>11</v>
      </c>
      <c r="I65" s="56">
        <v>21</v>
      </c>
      <c r="J65" s="110">
        <v>9864763321</v>
      </c>
      <c r="K65" s="86" t="s">
        <v>518</v>
      </c>
      <c r="L65" s="86" t="s">
        <v>519</v>
      </c>
      <c r="M65" s="60">
        <v>9401450790</v>
      </c>
      <c r="N65" s="65" t="s">
        <v>1019</v>
      </c>
      <c r="O65" s="61">
        <v>9613441322</v>
      </c>
      <c r="P65" s="85">
        <v>43649</v>
      </c>
      <c r="Q65" s="51" t="s">
        <v>417</v>
      </c>
      <c r="R65" s="51">
        <v>60</v>
      </c>
      <c r="S65" s="57" t="s">
        <v>74</v>
      </c>
      <c r="T65" s="100"/>
    </row>
    <row r="66" spans="1:20" ht="17.25" thickBot="1">
      <c r="A66" s="4">
        <v>62</v>
      </c>
      <c r="B66" s="53" t="s">
        <v>67</v>
      </c>
      <c r="C66" s="52" t="s">
        <v>1020</v>
      </c>
      <c r="D66" s="53" t="s">
        <v>27</v>
      </c>
      <c r="E66" s="54" t="s">
        <v>1021</v>
      </c>
      <c r="F66" s="55" t="s">
        <v>72</v>
      </c>
      <c r="G66" s="56">
        <v>12</v>
      </c>
      <c r="H66" s="56">
        <v>12</v>
      </c>
      <c r="I66" s="56">
        <v>24</v>
      </c>
      <c r="J66" s="109">
        <v>9864399176</v>
      </c>
      <c r="K66" s="86" t="s">
        <v>440</v>
      </c>
      <c r="L66" s="86" t="s">
        <v>441</v>
      </c>
      <c r="M66" s="60">
        <v>9401450791</v>
      </c>
      <c r="N66" s="65" t="s">
        <v>442</v>
      </c>
      <c r="O66" s="61">
        <v>9613908501</v>
      </c>
      <c r="P66" s="85">
        <v>43588</v>
      </c>
      <c r="Q66" s="51" t="s">
        <v>419</v>
      </c>
      <c r="R66" s="51">
        <v>50</v>
      </c>
      <c r="S66" s="57" t="s">
        <v>74</v>
      </c>
      <c r="T66" s="100"/>
    </row>
    <row r="67" spans="1:20">
      <c r="A67" s="4">
        <v>63</v>
      </c>
      <c r="B67" s="53" t="s">
        <v>67</v>
      </c>
      <c r="C67" s="52" t="s">
        <v>1022</v>
      </c>
      <c r="D67" s="53" t="s">
        <v>27</v>
      </c>
      <c r="E67" s="54" t="s">
        <v>1023</v>
      </c>
      <c r="F67" s="55" t="s">
        <v>72</v>
      </c>
      <c r="G67" s="56">
        <v>22</v>
      </c>
      <c r="H67" s="56">
        <v>33</v>
      </c>
      <c r="I67" s="56">
        <v>55</v>
      </c>
      <c r="J67" s="109">
        <v>9707798665</v>
      </c>
      <c r="K67" s="65" t="s">
        <v>276</v>
      </c>
      <c r="L67" s="65" t="s">
        <v>248</v>
      </c>
      <c r="M67" s="60">
        <v>9401450789</v>
      </c>
      <c r="N67" s="56" t="s">
        <v>277</v>
      </c>
      <c r="O67" s="61">
        <v>8402980984</v>
      </c>
      <c r="P67" s="85">
        <v>43619</v>
      </c>
      <c r="Q67" s="51" t="s">
        <v>421</v>
      </c>
      <c r="R67" s="51">
        <v>65</v>
      </c>
      <c r="S67" s="51" t="s">
        <v>74</v>
      </c>
      <c r="T67" s="100"/>
    </row>
    <row r="68" spans="1:20">
      <c r="A68" s="4">
        <v>64</v>
      </c>
      <c r="B68" s="51" t="s">
        <v>67</v>
      </c>
      <c r="C68" s="52" t="s">
        <v>1024</v>
      </c>
      <c r="D68" s="53" t="s">
        <v>27</v>
      </c>
      <c r="E68" s="54" t="s">
        <v>1025</v>
      </c>
      <c r="F68" s="55" t="s">
        <v>72</v>
      </c>
      <c r="G68" s="56">
        <v>1</v>
      </c>
      <c r="H68" s="56">
        <v>2</v>
      </c>
      <c r="I68" s="56">
        <v>3</v>
      </c>
      <c r="J68" s="75">
        <v>9706986231</v>
      </c>
      <c r="K68" s="58" t="s">
        <v>241</v>
      </c>
      <c r="L68" s="68" t="s">
        <v>242</v>
      </c>
      <c r="M68" s="60">
        <v>9401450805</v>
      </c>
      <c r="N68" s="64" t="s">
        <v>510</v>
      </c>
      <c r="O68" s="73">
        <v>9613477136</v>
      </c>
      <c r="P68" s="85" t="s">
        <v>961</v>
      </c>
      <c r="Q68" s="51" t="s">
        <v>422</v>
      </c>
      <c r="R68" s="51">
        <v>55</v>
      </c>
      <c r="S68" s="57" t="s">
        <v>74</v>
      </c>
      <c r="T68" s="100"/>
    </row>
    <row r="69" spans="1:20" ht="32.25" thickBot="1">
      <c r="A69" s="4">
        <v>65</v>
      </c>
      <c r="B69" s="51" t="s">
        <v>67</v>
      </c>
      <c r="C69" s="52" t="s">
        <v>1026</v>
      </c>
      <c r="D69" s="53" t="s">
        <v>27</v>
      </c>
      <c r="E69" s="54" t="s">
        <v>1027</v>
      </c>
      <c r="F69" s="55" t="s">
        <v>72</v>
      </c>
      <c r="G69" s="56">
        <v>5</v>
      </c>
      <c r="H69" s="56">
        <v>3</v>
      </c>
      <c r="I69" s="56">
        <v>8</v>
      </c>
      <c r="J69" s="58">
        <v>9706981231</v>
      </c>
      <c r="K69" s="58" t="s">
        <v>241</v>
      </c>
      <c r="L69" s="68" t="s">
        <v>1028</v>
      </c>
      <c r="M69" s="60">
        <v>9401450804</v>
      </c>
      <c r="N69" s="64" t="s">
        <v>1029</v>
      </c>
      <c r="O69" s="73">
        <v>9957664632</v>
      </c>
      <c r="P69" s="85" t="s">
        <v>991</v>
      </c>
      <c r="Q69" s="51" t="s">
        <v>420</v>
      </c>
      <c r="R69" s="51">
        <v>50</v>
      </c>
      <c r="S69" s="51" t="s">
        <v>90</v>
      </c>
      <c r="T69" s="100"/>
    </row>
    <row r="70" spans="1:20">
      <c r="A70" s="4">
        <v>66</v>
      </c>
      <c r="B70" s="53" t="s">
        <v>67</v>
      </c>
      <c r="C70" s="52" t="s">
        <v>1030</v>
      </c>
      <c r="D70" s="53" t="s">
        <v>27</v>
      </c>
      <c r="E70" s="54" t="s">
        <v>1031</v>
      </c>
      <c r="F70" s="55" t="s">
        <v>72</v>
      </c>
      <c r="G70" s="56">
        <v>16</v>
      </c>
      <c r="H70" s="56">
        <v>19</v>
      </c>
      <c r="I70" s="56">
        <v>35</v>
      </c>
      <c r="J70" s="110">
        <v>9085356891</v>
      </c>
      <c r="K70" s="65" t="s">
        <v>276</v>
      </c>
      <c r="L70" s="65" t="s">
        <v>248</v>
      </c>
      <c r="M70" s="60">
        <v>9401450789</v>
      </c>
      <c r="N70" s="56" t="s">
        <v>277</v>
      </c>
      <c r="O70" s="61">
        <v>8402980984</v>
      </c>
      <c r="P70" s="85" t="s">
        <v>983</v>
      </c>
      <c r="Q70" s="51" t="s">
        <v>419</v>
      </c>
      <c r="R70" s="51">
        <v>45</v>
      </c>
      <c r="S70" s="57" t="s">
        <v>74</v>
      </c>
      <c r="T70" s="100"/>
    </row>
    <row r="71" spans="1:20">
      <c r="A71" s="4">
        <v>67</v>
      </c>
      <c r="B71" s="51" t="s">
        <v>67</v>
      </c>
      <c r="C71" s="52" t="s">
        <v>1032</v>
      </c>
      <c r="D71" s="53" t="s">
        <v>27</v>
      </c>
      <c r="E71" s="54" t="s">
        <v>1033</v>
      </c>
      <c r="F71" s="55" t="s">
        <v>72</v>
      </c>
      <c r="G71" s="56">
        <v>2</v>
      </c>
      <c r="H71" s="56">
        <v>6</v>
      </c>
      <c r="I71" s="56">
        <v>8</v>
      </c>
      <c r="J71" s="75">
        <v>9577364976</v>
      </c>
      <c r="K71" s="58" t="s">
        <v>241</v>
      </c>
      <c r="L71" s="68" t="s">
        <v>1034</v>
      </c>
      <c r="M71" s="60">
        <v>9401450803</v>
      </c>
      <c r="N71" s="64" t="s">
        <v>527</v>
      </c>
      <c r="O71" s="73">
        <v>9613477136</v>
      </c>
      <c r="P71" s="85" t="s">
        <v>991</v>
      </c>
      <c r="Q71" s="51" t="s">
        <v>420</v>
      </c>
      <c r="R71" s="51">
        <v>60</v>
      </c>
      <c r="S71" s="57" t="s">
        <v>74</v>
      </c>
      <c r="T71" s="100"/>
    </row>
    <row r="72" spans="1:20" ht="17.25" thickBot="1">
      <c r="A72" s="4">
        <v>68</v>
      </c>
      <c r="B72" s="51" t="s">
        <v>67</v>
      </c>
      <c r="C72" s="52" t="s">
        <v>1035</v>
      </c>
      <c r="D72" s="53" t="s">
        <v>27</v>
      </c>
      <c r="E72" s="54" t="s">
        <v>1036</v>
      </c>
      <c r="F72" s="55" t="s">
        <v>72</v>
      </c>
      <c r="G72" s="56">
        <v>3</v>
      </c>
      <c r="H72" s="56">
        <v>7</v>
      </c>
      <c r="I72" s="56">
        <v>10</v>
      </c>
      <c r="J72" s="75">
        <v>9859105540</v>
      </c>
      <c r="K72" s="58" t="s">
        <v>241</v>
      </c>
      <c r="L72" s="51"/>
      <c r="M72" s="51"/>
      <c r="N72" s="51"/>
      <c r="O72" s="51"/>
      <c r="P72" s="85" t="s">
        <v>1037</v>
      </c>
      <c r="Q72" s="51" t="s">
        <v>417</v>
      </c>
      <c r="R72" s="51"/>
      <c r="S72" s="51"/>
      <c r="T72" s="100"/>
    </row>
    <row r="73" spans="1:20" ht="47.25">
      <c r="A73" s="4">
        <v>69</v>
      </c>
      <c r="B73" s="53" t="s">
        <v>67</v>
      </c>
      <c r="C73" s="70" t="s">
        <v>1038</v>
      </c>
      <c r="D73" s="53" t="s">
        <v>27</v>
      </c>
      <c r="E73" s="65" t="s">
        <v>1039</v>
      </c>
      <c r="F73" s="55" t="s">
        <v>102</v>
      </c>
      <c r="G73" s="56">
        <v>89</v>
      </c>
      <c r="H73" s="56">
        <v>119</v>
      </c>
      <c r="I73" s="56">
        <v>208</v>
      </c>
      <c r="J73" s="109">
        <v>9435650284</v>
      </c>
      <c r="K73" s="78" t="s">
        <v>247</v>
      </c>
      <c r="L73" s="65" t="s">
        <v>279</v>
      </c>
      <c r="M73" s="91">
        <v>9707934298</v>
      </c>
      <c r="N73" s="56" t="s">
        <v>316</v>
      </c>
      <c r="O73" s="61">
        <v>9707795046</v>
      </c>
      <c r="P73" s="85" t="s">
        <v>1040</v>
      </c>
      <c r="Q73" s="51" t="s">
        <v>911</v>
      </c>
      <c r="R73" s="51">
        <v>45</v>
      </c>
      <c r="S73" s="57" t="s">
        <v>74</v>
      </c>
      <c r="T73" s="100"/>
    </row>
    <row r="74" spans="1:20" ht="17.25" thickBot="1">
      <c r="A74" s="4">
        <v>70</v>
      </c>
      <c r="B74" s="51" t="s">
        <v>67</v>
      </c>
      <c r="C74" s="52" t="s">
        <v>1041</v>
      </c>
      <c r="D74" s="53" t="s">
        <v>27</v>
      </c>
      <c r="E74" s="54" t="s">
        <v>1042</v>
      </c>
      <c r="F74" s="55" t="s">
        <v>72</v>
      </c>
      <c r="G74" s="56">
        <v>6</v>
      </c>
      <c r="H74" s="56">
        <v>3</v>
      </c>
      <c r="I74" s="56">
        <v>9</v>
      </c>
      <c r="J74" s="75">
        <v>9859105540</v>
      </c>
      <c r="K74" s="58" t="s">
        <v>241</v>
      </c>
      <c r="L74" s="68" t="s">
        <v>263</v>
      </c>
      <c r="M74" s="60">
        <v>9401450800</v>
      </c>
      <c r="N74" s="64" t="s">
        <v>293</v>
      </c>
      <c r="O74" s="73">
        <v>9706206488</v>
      </c>
      <c r="P74" s="85" t="s">
        <v>991</v>
      </c>
      <c r="Q74" s="51" t="s">
        <v>420</v>
      </c>
      <c r="R74" s="51">
        <v>70</v>
      </c>
      <c r="S74" s="51" t="s">
        <v>74</v>
      </c>
      <c r="T74" s="100"/>
    </row>
    <row r="75" spans="1:20" ht="17.25" thickBot="1">
      <c r="A75" s="4">
        <v>71</v>
      </c>
      <c r="B75" s="51" t="s">
        <v>67</v>
      </c>
      <c r="C75" s="52" t="s">
        <v>1043</v>
      </c>
      <c r="D75" s="53" t="s">
        <v>27</v>
      </c>
      <c r="E75" s="54" t="s">
        <v>1044</v>
      </c>
      <c r="F75" s="55" t="s">
        <v>72</v>
      </c>
      <c r="G75" s="56">
        <v>22</v>
      </c>
      <c r="H75" s="56">
        <v>24</v>
      </c>
      <c r="I75" s="56">
        <v>46</v>
      </c>
      <c r="J75" s="109">
        <v>9854370681</v>
      </c>
      <c r="K75" s="58" t="s">
        <v>247</v>
      </c>
      <c r="L75" s="68" t="s">
        <v>248</v>
      </c>
      <c r="M75" s="60">
        <v>9401450789</v>
      </c>
      <c r="N75" s="65" t="s">
        <v>431</v>
      </c>
      <c r="O75" s="61">
        <v>8474066316</v>
      </c>
      <c r="P75" s="85" t="s">
        <v>979</v>
      </c>
      <c r="Q75" s="51" t="s">
        <v>420</v>
      </c>
      <c r="R75" s="51">
        <v>50</v>
      </c>
      <c r="S75" s="51" t="s">
        <v>90</v>
      </c>
      <c r="T75" s="100"/>
    </row>
    <row r="76" spans="1:20" ht="32.25" thickBot="1">
      <c r="A76" s="4">
        <v>72</v>
      </c>
      <c r="B76" s="53" t="s">
        <v>67</v>
      </c>
      <c r="C76" s="52" t="s">
        <v>1045</v>
      </c>
      <c r="D76" s="53" t="s">
        <v>27</v>
      </c>
      <c r="E76" s="54" t="s">
        <v>1046</v>
      </c>
      <c r="F76" s="55" t="s">
        <v>72</v>
      </c>
      <c r="G76" s="56">
        <v>11</v>
      </c>
      <c r="H76" s="56">
        <v>11</v>
      </c>
      <c r="I76" s="56">
        <v>22</v>
      </c>
      <c r="J76" s="109">
        <v>9706396879</v>
      </c>
      <c r="K76" s="64" t="s">
        <v>124</v>
      </c>
      <c r="L76" s="64" t="s">
        <v>189</v>
      </c>
      <c r="M76" s="60">
        <v>9401450774</v>
      </c>
      <c r="N76" s="64" t="s">
        <v>249</v>
      </c>
      <c r="O76" s="61">
        <v>9854864277</v>
      </c>
      <c r="P76" s="85" t="s">
        <v>1047</v>
      </c>
      <c r="Q76" s="51" t="s">
        <v>417</v>
      </c>
      <c r="R76" s="51"/>
      <c r="S76" s="51"/>
      <c r="T76" s="100"/>
    </row>
    <row r="77" spans="1:20">
      <c r="A77" s="4">
        <v>73</v>
      </c>
      <c r="B77" s="53" t="s">
        <v>67</v>
      </c>
      <c r="C77" s="52" t="s">
        <v>1048</v>
      </c>
      <c r="D77" s="53" t="s">
        <v>27</v>
      </c>
      <c r="E77" s="54" t="s">
        <v>1049</v>
      </c>
      <c r="F77" s="55" t="s">
        <v>72</v>
      </c>
      <c r="G77" s="56">
        <v>11</v>
      </c>
      <c r="H77" s="56">
        <v>13</v>
      </c>
      <c r="I77" s="56">
        <v>24</v>
      </c>
      <c r="J77" s="109">
        <v>9954752038</v>
      </c>
      <c r="K77" s="65" t="s">
        <v>276</v>
      </c>
      <c r="L77" s="65" t="s">
        <v>248</v>
      </c>
      <c r="M77" s="60">
        <v>9401450789</v>
      </c>
      <c r="N77" s="56" t="s">
        <v>277</v>
      </c>
      <c r="O77" s="61">
        <v>8402980984</v>
      </c>
      <c r="P77" s="85" t="s">
        <v>995</v>
      </c>
      <c r="Q77" s="51" t="s">
        <v>418</v>
      </c>
      <c r="R77" s="51">
        <v>80</v>
      </c>
      <c r="S77" s="51" t="s">
        <v>74</v>
      </c>
      <c r="T77" s="100"/>
    </row>
    <row r="78" spans="1:20" ht="17.25" thickBot="1">
      <c r="A78" s="4">
        <v>74</v>
      </c>
      <c r="B78" s="51" t="s">
        <v>67</v>
      </c>
      <c r="C78" s="52" t="s">
        <v>1050</v>
      </c>
      <c r="D78" s="53" t="s">
        <v>27</v>
      </c>
      <c r="E78" s="54" t="s">
        <v>1051</v>
      </c>
      <c r="F78" s="55" t="s">
        <v>72</v>
      </c>
      <c r="G78" s="56">
        <v>2</v>
      </c>
      <c r="H78" s="56">
        <v>0</v>
      </c>
      <c r="I78" s="56">
        <v>2</v>
      </c>
      <c r="J78" s="58">
        <v>7399490794</v>
      </c>
      <c r="K78" s="58" t="s">
        <v>241</v>
      </c>
      <c r="L78" s="51"/>
      <c r="M78" s="51"/>
      <c r="N78" s="51"/>
      <c r="O78" s="51"/>
      <c r="P78" s="85" t="s">
        <v>1047</v>
      </c>
      <c r="Q78" s="51" t="s">
        <v>417</v>
      </c>
      <c r="R78" s="51">
        <v>75</v>
      </c>
      <c r="S78" s="51" t="s">
        <v>74</v>
      </c>
      <c r="T78" s="100"/>
    </row>
    <row r="79" spans="1:20">
      <c r="A79" s="4">
        <v>75</v>
      </c>
      <c r="B79" s="53" t="s">
        <v>67</v>
      </c>
      <c r="C79" s="52" t="s">
        <v>1052</v>
      </c>
      <c r="D79" s="53" t="s">
        <v>27</v>
      </c>
      <c r="E79" s="54" t="s">
        <v>1053</v>
      </c>
      <c r="F79" s="55" t="s">
        <v>72</v>
      </c>
      <c r="G79" s="56">
        <v>17</v>
      </c>
      <c r="H79" s="56">
        <v>13</v>
      </c>
      <c r="I79" s="56">
        <v>30</v>
      </c>
      <c r="J79" s="110">
        <v>8752063104</v>
      </c>
      <c r="K79" s="65" t="s">
        <v>601</v>
      </c>
      <c r="L79" s="65" t="s">
        <v>602</v>
      </c>
      <c r="M79" s="68">
        <v>9854100763</v>
      </c>
      <c r="N79" s="65" t="s">
        <v>1054</v>
      </c>
      <c r="O79" s="61">
        <v>9707504740</v>
      </c>
      <c r="P79" s="85">
        <v>43468</v>
      </c>
      <c r="Q79" s="51" t="s">
        <v>420</v>
      </c>
      <c r="R79" s="51">
        <v>55</v>
      </c>
      <c r="S79" s="57" t="s">
        <v>74</v>
      </c>
      <c r="T79" s="100"/>
    </row>
    <row r="80" spans="1:20">
      <c r="A80" s="4">
        <v>76</v>
      </c>
      <c r="B80" s="53" t="s">
        <v>67</v>
      </c>
      <c r="C80" s="72" t="s">
        <v>565</v>
      </c>
      <c r="D80" s="53" t="s">
        <v>107</v>
      </c>
      <c r="E80" s="58">
        <v>18306040120</v>
      </c>
      <c r="F80" s="55" t="s">
        <v>108</v>
      </c>
      <c r="G80" s="53">
        <v>7</v>
      </c>
      <c r="H80" s="53">
        <v>5</v>
      </c>
      <c r="I80" s="53">
        <v>28</v>
      </c>
      <c r="J80" s="53">
        <v>9678583718</v>
      </c>
      <c r="K80" s="57" t="s">
        <v>993</v>
      </c>
      <c r="L80" s="53" t="s">
        <v>266</v>
      </c>
      <c r="M80" s="51">
        <v>9435381315</v>
      </c>
      <c r="N80" s="64" t="s">
        <v>1055</v>
      </c>
      <c r="O80" s="73">
        <v>8876284235</v>
      </c>
      <c r="P80" s="107" t="s">
        <v>983</v>
      </c>
      <c r="Q80" s="51" t="s">
        <v>419</v>
      </c>
      <c r="R80" s="51">
        <v>10</v>
      </c>
      <c r="S80" s="57" t="s">
        <v>74</v>
      </c>
      <c r="T80" s="100"/>
    </row>
    <row r="81" spans="1:20">
      <c r="A81" s="4">
        <v>77</v>
      </c>
      <c r="B81" s="53" t="s">
        <v>67</v>
      </c>
      <c r="C81" s="72" t="s">
        <v>566</v>
      </c>
      <c r="D81" s="53" t="s">
        <v>107</v>
      </c>
      <c r="E81" s="58">
        <v>18306040119</v>
      </c>
      <c r="F81" s="55" t="s">
        <v>108</v>
      </c>
      <c r="G81" s="53">
        <v>23</v>
      </c>
      <c r="H81" s="53">
        <v>18</v>
      </c>
      <c r="I81" s="53">
        <v>28</v>
      </c>
      <c r="J81" s="53">
        <v>9706729250</v>
      </c>
      <c r="K81" s="57" t="s">
        <v>993</v>
      </c>
      <c r="L81" s="53" t="s">
        <v>266</v>
      </c>
      <c r="M81" s="51">
        <v>9435381315</v>
      </c>
      <c r="N81" s="64" t="s">
        <v>1055</v>
      </c>
      <c r="O81" s="73">
        <v>8876284235</v>
      </c>
      <c r="P81" s="107" t="s">
        <v>983</v>
      </c>
      <c r="Q81" s="51" t="s">
        <v>419</v>
      </c>
      <c r="R81" s="51">
        <v>10</v>
      </c>
      <c r="S81" s="57" t="s">
        <v>74</v>
      </c>
      <c r="T81" s="100"/>
    </row>
    <row r="82" spans="1:20" ht="31.5">
      <c r="A82" s="4">
        <v>78</v>
      </c>
      <c r="B82" s="53" t="s">
        <v>67</v>
      </c>
      <c r="C82" s="72" t="s">
        <v>628</v>
      </c>
      <c r="D82" s="53" t="s">
        <v>107</v>
      </c>
      <c r="E82" s="58">
        <v>18306090922</v>
      </c>
      <c r="F82" s="55" t="s">
        <v>108</v>
      </c>
      <c r="G82" s="53">
        <v>13</v>
      </c>
      <c r="H82" s="53">
        <v>15</v>
      </c>
      <c r="I82" s="53">
        <v>45</v>
      </c>
      <c r="J82" s="58">
        <v>9678604414</v>
      </c>
      <c r="K82" s="57" t="s">
        <v>587</v>
      </c>
      <c r="L82" s="51" t="s">
        <v>1056</v>
      </c>
      <c r="M82" s="51">
        <v>8486183088</v>
      </c>
      <c r="N82" s="64" t="s">
        <v>629</v>
      </c>
      <c r="O82" s="61">
        <v>8402942163</v>
      </c>
      <c r="P82" s="85" t="s">
        <v>952</v>
      </c>
      <c r="Q82" s="51" t="s">
        <v>420</v>
      </c>
      <c r="R82" s="51">
        <v>10</v>
      </c>
      <c r="S82" s="57" t="s">
        <v>74</v>
      </c>
      <c r="T82" s="100"/>
    </row>
    <row r="83" spans="1:20" ht="31.5">
      <c r="A83" s="4">
        <v>79</v>
      </c>
      <c r="B83" s="53" t="s">
        <v>67</v>
      </c>
      <c r="C83" s="72" t="s">
        <v>630</v>
      </c>
      <c r="D83" s="53" t="s">
        <v>107</v>
      </c>
      <c r="E83" s="58">
        <v>18306090923</v>
      </c>
      <c r="F83" s="55" t="s">
        <v>108</v>
      </c>
      <c r="G83" s="53">
        <v>56</v>
      </c>
      <c r="H83" s="53">
        <v>43</v>
      </c>
      <c r="I83" s="53">
        <v>99</v>
      </c>
      <c r="J83" s="58">
        <v>8876911845</v>
      </c>
      <c r="K83" s="57" t="s">
        <v>587</v>
      </c>
      <c r="L83" s="51" t="s">
        <v>1056</v>
      </c>
      <c r="M83" s="51">
        <v>8486183088</v>
      </c>
      <c r="N83" s="64" t="s">
        <v>629</v>
      </c>
      <c r="O83" s="61">
        <v>8402942163</v>
      </c>
      <c r="P83" s="85" t="s">
        <v>952</v>
      </c>
      <c r="Q83" s="51" t="s">
        <v>420</v>
      </c>
      <c r="R83" s="51">
        <v>20</v>
      </c>
      <c r="S83" s="57" t="s">
        <v>74</v>
      </c>
      <c r="T83" s="100"/>
    </row>
    <row r="84" spans="1:20">
      <c r="A84" s="4">
        <v>80</v>
      </c>
      <c r="B84" s="53" t="s">
        <v>67</v>
      </c>
      <c r="C84" s="72" t="s">
        <v>583</v>
      </c>
      <c r="D84" s="53" t="s">
        <v>107</v>
      </c>
      <c r="E84" s="58">
        <v>18306090907</v>
      </c>
      <c r="F84" s="55" t="s">
        <v>108</v>
      </c>
      <c r="G84" s="53">
        <v>40</v>
      </c>
      <c r="H84" s="53">
        <v>36</v>
      </c>
      <c r="I84" s="53">
        <v>70</v>
      </c>
      <c r="J84" s="53">
        <v>8761871529</v>
      </c>
      <c r="K84" s="64" t="s">
        <v>543</v>
      </c>
      <c r="L84" s="51" t="s">
        <v>1057</v>
      </c>
      <c r="M84" s="51">
        <v>7002036473</v>
      </c>
      <c r="N84" s="64" t="s">
        <v>1058</v>
      </c>
      <c r="O84" s="61">
        <v>8402942171</v>
      </c>
      <c r="P84" s="85" t="s">
        <v>952</v>
      </c>
      <c r="Q84" s="51" t="s">
        <v>420</v>
      </c>
      <c r="R84" s="51">
        <v>25</v>
      </c>
      <c r="S84" s="57" t="s">
        <v>74</v>
      </c>
      <c r="T84" s="100"/>
    </row>
    <row r="85" spans="1:20">
      <c r="A85" s="4">
        <v>81</v>
      </c>
      <c r="B85" s="53" t="s">
        <v>67</v>
      </c>
      <c r="C85" s="72" t="s">
        <v>1059</v>
      </c>
      <c r="D85" s="53" t="s">
        <v>107</v>
      </c>
      <c r="E85" s="58">
        <v>18306090906</v>
      </c>
      <c r="F85" s="55" t="s">
        <v>108</v>
      </c>
      <c r="G85" s="53">
        <v>20</v>
      </c>
      <c r="H85" s="53">
        <v>18</v>
      </c>
      <c r="I85" s="53">
        <v>43</v>
      </c>
      <c r="J85" s="53">
        <v>9559045785</v>
      </c>
      <c r="K85" s="57" t="s">
        <v>201</v>
      </c>
      <c r="L85" s="51"/>
      <c r="M85" s="51"/>
      <c r="N85" s="64" t="s">
        <v>190</v>
      </c>
      <c r="O85" s="61">
        <v>8011756796</v>
      </c>
      <c r="P85" s="85" t="s">
        <v>1047</v>
      </c>
      <c r="Q85" s="51" t="s">
        <v>417</v>
      </c>
      <c r="R85" s="51">
        <v>25</v>
      </c>
      <c r="S85" s="57" t="s">
        <v>74</v>
      </c>
      <c r="T85" s="100"/>
    </row>
    <row r="86" spans="1:20">
      <c r="A86" s="4">
        <v>82</v>
      </c>
      <c r="B86" s="53" t="s">
        <v>67</v>
      </c>
      <c r="C86" s="72" t="s">
        <v>528</v>
      </c>
      <c r="D86" s="53" t="s">
        <v>107</v>
      </c>
      <c r="E86" s="58">
        <v>18306090913</v>
      </c>
      <c r="F86" s="55" t="s">
        <v>108</v>
      </c>
      <c r="G86" s="53">
        <v>25</v>
      </c>
      <c r="H86" s="53">
        <v>16</v>
      </c>
      <c r="I86" s="53">
        <v>47</v>
      </c>
      <c r="J86" s="53">
        <v>9854762966</v>
      </c>
      <c r="K86" s="64" t="s">
        <v>258</v>
      </c>
      <c r="L86" s="51"/>
      <c r="M86" s="51"/>
      <c r="N86" s="56" t="s">
        <v>529</v>
      </c>
      <c r="O86" s="61">
        <v>9859384867</v>
      </c>
      <c r="P86" s="85" t="s">
        <v>967</v>
      </c>
      <c r="Q86" s="53" t="s">
        <v>417</v>
      </c>
      <c r="R86" s="51">
        <v>25</v>
      </c>
      <c r="S86" s="57" t="s">
        <v>74</v>
      </c>
      <c r="T86" s="100"/>
    </row>
    <row r="87" spans="1:20">
      <c r="A87" s="4">
        <v>83</v>
      </c>
      <c r="B87" s="53" t="s">
        <v>67</v>
      </c>
      <c r="C87" s="72" t="s">
        <v>1060</v>
      </c>
      <c r="D87" s="53" t="s">
        <v>107</v>
      </c>
      <c r="E87" s="58">
        <v>18306090914</v>
      </c>
      <c r="F87" s="55" t="s">
        <v>108</v>
      </c>
      <c r="G87" s="53">
        <v>34</v>
      </c>
      <c r="H87" s="53">
        <v>38</v>
      </c>
      <c r="I87" s="53">
        <v>148</v>
      </c>
      <c r="J87" s="53">
        <v>9613739020</v>
      </c>
      <c r="K87" s="64" t="s">
        <v>258</v>
      </c>
      <c r="L87" s="51"/>
      <c r="M87" s="51"/>
      <c r="N87" s="64" t="s">
        <v>510</v>
      </c>
      <c r="O87" s="73">
        <v>7399982853</v>
      </c>
      <c r="P87" s="85" t="s">
        <v>967</v>
      </c>
      <c r="Q87" s="53" t="s">
        <v>417</v>
      </c>
      <c r="R87" s="51">
        <v>60</v>
      </c>
      <c r="S87" s="57" t="s">
        <v>74</v>
      </c>
      <c r="T87" s="100"/>
    </row>
    <row r="88" spans="1:20">
      <c r="A88" s="4">
        <v>84</v>
      </c>
      <c r="B88" s="53" t="s">
        <v>67</v>
      </c>
      <c r="C88" s="72" t="s">
        <v>591</v>
      </c>
      <c r="D88" s="53" t="s">
        <v>107</v>
      </c>
      <c r="E88" s="58">
        <v>18306090915</v>
      </c>
      <c r="F88" s="55" t="s">
        <v>108</v>
      </c>
      <c r="G88" s="53">
        <v>53</v>
      </c>
      <c r="H88" s="53">
        <v>43</v>
      </c>
      <c r="I88" s="53">
        <v>125</v>
      </c>
      <c r="J88" s="53">
        <v>9859242384</v>
      </c>
      <c r="K88" s="64" t="s">
        <v>258</v>
      </c>
      <c r="L88" s="51"/>
      <c r="M88" s="51"/>
      <c r="N88" s="64" t="s">
        <v>455</v>
      </c>
      <c r="O88" s="73">
        <v>8723867383</v>
      </c>
      <c r="P88" s="85" t="s">
        <v>967</v>
      </c>
      <c r="Q88" s="53" t="s">
        <v>417</v>
      </c>
      <c r="R88" s="51">
        <v>20</v>
      </c>
      <c r="S88" s="57" t="s">
        <v>74</v>
      </c>
      <c r="T88" s="100"/>
    </row>
    <row r="89" spans="1:20">
      <c r="A89" s="4">
        <v>85</v>
      </c>
      <c r="B89" s="53" t="s">
        <v>67</v>
      </c>
      <c r="C89" s="72" t="s">
        <v>469</v>
      </c>
      <c r="D89" s="53" t="s">
        <v>107</v>
      </c>
      <c r="E89" s="58">
        <v>18306091119</v>
      </c>
      <c r="F89" s="55" t="s">
        <v>108</v>
      </c>
      <c r="G89" s="53">
        <v>24</v>
      </c>
      <c r="H89" s="53">
        <v>19</v>
      </c>
      <c r="I89" s="53">
        <v>23</v>
      </c>
      <c r="J89" s="53">
        <v>9577250541</v>
      </c>
      <c r="K89" s="86" t="s">
        <v>253</v>
      </c>
      <c r="L89" s="86" t="s">
        <v>268</v>
      </c>
      <c r="M89" s="60">
        <v>9401450794</v>
      </c>
      <c r="N89" s="65" t="s">
        <v>470</v>
      </c>
      <c r="O89" s="61">
        <v>9707513505</v>
      </c>
      <c r="P89" s="85" t="s">
        <v>987</v>
      </c>
      <c r="Q89" s="51" t="s">
        <v>421</v>
      </c>
      <c r="R89" s="51">
        <v>70</v>
      </c>
      <c r="S89" s="53"/>
      <c r="T89" s="100"/>
    </row>
    <row r="90" spans="1:20">
      <c r="A90" s="4">
        <v>86</v>
      </c>
      <c r="B90" s="53" t="s">
        <v>67</v>
      </c>
      <c r="C90" s="72" t="s">
        <v>471</v>
      </c>
      <c r="D90" s="53" t="s">
        <v>107</v>
      </c>
      <c r="E90" s="58">
        <v>18306091120</v>
      </c>
      <c r="F90" s="55" t="s">
        <v>108</v>
      </c>
      <c r="G90" s="53">
        <v>39</v>
      </c>
      <c r="H90" s="53">
        <v>27</v>
      </c>
      <c r="I90" s="53">
        <v>34</v>
      </c>
      <c r="J90" s="53">
        <v>9508410721</v>
      </c>
      <c r="K90" s="78" t="s">
        <v>472</v>
      </c>
      <c r="L90" s="65" t="s">
        <v>434</v>
      </c>
      <c r="M90" s="60">
        <v>9401450797</v>
      </c>
      <c r="N90" s="65" t="s">
        <v>473</v>
      </c>
      <c r="O90" s="61">
        <v>9613687031</v>
      </c>
      <c r="P90" s="85" t="s">
        <v>987</v>
      </c>
      <c r="Q90" s="51" t="s">
        <v>421</v>
      </c>
      <c r="R90" s="51">
        <v>70</v>
      </c>
      <c r="S90" s="53"/>
      <c r="T90" s="100"/>
    </row>
    <row r="91" spans="1:20">
      <c r="A91" s="4">
        <v>87</v>
      </c>
      <c r="B91" s="53" t="s">
        <v>67</v>
      </c>
      <c r="C91" s="72" t="s">
        <v>474</v>
      </c>
      <c r="D91" s="53" t="s">
        <v>107</v>
      </c>
      <c r="E91" s="58">
        <v>18306091121</v>
      </c>
      <c r="F91" s="55" t="s">
        <v>108</v>
      </c>
      <c r="G91" s="53">
        <v>27</v>
      </c>
      <c r="H91" s="53">
        <v>26</v>
      </c>
      <c r="I91" s="53">
        <v>35</v>
      </c>
      <c r="J91" s="53">
        <v>8723082339</v>
      </c>
      <c r="K91" s="86" t="s">
        <v>253</v>
      </c>
      <c r="L91" s="86" t="s">
        <v>268</v>
      </c>
      <c r="M91" s="60">
        <v>9401450794</v>
      </c>
      <c r="N91" s="65" t="s">
        <v>475</v>
      </c>
      <c r="O91" s="61">
        <v>8399078780</v>
      </c>
      <c r="P91" s="85" t="s">
        <v>987</v>
      </c>
      <c r="Q91" s="51" t="s">
        <v>421</v>
      </c>
      <c r="R91" s="51">
        <v>60</v>
      </c>
      <c r="S91" s="53"/>
      <c r="T91" s="100"/>
    </row>
    <row r="92" spans="1:20" ht="31.5">
      <c r="A92" s="4">
        <v>88</v>
      </c>
      <c r="B92" s="53" t="s">
        <v>67</v>
      </c>
      <c r="C92" s="72" t="s">
        <v>1061</v>
      </c>
      <c r="D92" s="53" t="s">
        <v>107</v>
      </c>
      <c r="E92" s="58">
        <v>18306091118</v>
      </c>
      <c r="F92" s="55" t="s">
        <v>108</v>
      </c>
      <c r="G92" s="53">
        <v>22</v>
      </c>
      <c r="H92" s="53">
        <v>22</v>
      </c>
      <c r="I92" s="53">
        <v>20</v>
      </c>
      <c r="J92" s="53">
        <v>9577946361</v>
      </c>
      <c r="K92" s="86" t="s">
        <v>253</v>
      </c>
      <c r="L92" s="86" t="s">
        <v>254</v>
      </c>
      <c r="M92" s="51"/>
      <c r="N92" s="65" t="s">
        <v>1062</v>
      </c>
      <c r="O92" s="51"/>
      <c r="P92" s="85" t="s">
        <v>987</v>
      </c>
      <c r="Q92" s="51" t="s">
        <v>421</v>
      </c>
      <c r="R92" s="51">
        <v>60</v>
      </c>
      <c r="S92" s="53"/>
      <c r="T92" s="100"/>
    </row>
    <row r="93" spans="1:20">
      <c r="A93" s="4">
        <v>89</v>
      </c>
      <c r="B93" s="53" t="s">
        <v>67</v>
      </c>
      <c r="C93" s="72" t="s">
        <v>592</v>
      </c>
      <c r="D93" s="53" t="s">
        <v>107</v>
      </c>
      <c r="E93" s="58">
        <v>18306091122</v>
      </c>
      <c r="F93" s="55" t="s">
        <v>108</v>
      </c>
      <c r="G93" s="53">
        <v>21</v>
      </c>
      <c r="H93" s="53">
        <v>14</v>
      </c>
      <c r="I93" s="53">
        <v>20</v>
      </c>
      <c r="J93" s="53">
        <v>8486654788</v>
      </c>
      <c r="K93" s="64" t="s">
        <v>477</v>
      </c>
      <c r="L93" s="64" t="s">
        <v>478</v>
      </c>
      <c r="M93" s="60">
        <v>9854236345</v>
      </c>
      <c r="N93" s="65" t="s">
        <v>479</v>
      </c>
      <c r="O93" s="61">
        <v>9954085041</v>
      </c>
      <c r="P93" s="85" t="s">
        <v>979</v>
      </c>
      <c r="Q93" s="51" t="s">
        <v>420</v>
      </c>
      <c r="R93" s="51">
        <v>60</v>
      </c>
      <c r="S93" s="53"/>
      <c r="T93" s="100"/>
    </row>
    <row r="94" spans="1:20">
      <c r="A94" s="4">
        <v>90</v>
      </c>
      <c r="B94" s="53" t="s">
        <v>67</v>
      </c>
      <c r="C94" s="72" t="s">
        <v>476</v>
      </c>
      <c r="D94" s="53" t="s">
        <v>107</v>
      </c>
      <c r="E94" s="58">
        <v>18306091123</v>
      </c>
      <c r="F94" s="55" t="s">
        <v>108</v>
      </c>
      <c r="G94" s="53">
        <v>21</v>
      </c>
      <c r="H94" s="53">
        <v>28</v>
      </c>
      <c r="I94" s="53">
        <v>25</v>
      </c>
      <c r="J94" s="53">
        <v>9707753798</v>
      </c>
      <c r="K94" s="64" t="s">
        <v>477</v>
      </c>
      <c r="L94" s="64" t="s">
        <v>478</v>
      </c>
      <c r="M94" s="60">
        <v>9854236345</v>
      </c>
      <c r="N94" s="65" t="s">
        <v>479</v>
      </c>
      <c r="O94" s="61">
        <v>9954085041</v>
      </c>
      <c r="P94" s="85" t="s">
        <v>979</v>
      </c>
      <c r="Q94" s="51" t="s">
        <v>420</v>
      </c>
      <c r="R94" s="51">
        <v>60</v>
      </c>
      <c r="S94" s="53"/>
      <c r="T94" s="100"/>
    </row>
    <row r="95" spans="1:20">
      <c r="A95" s="4">
        <v>91</v>
      </c>
      <c r="B95" s="53" t="s">
        <v>67</v>
      </c>
      <c r="C95" s="72" t="s">
        <v>533</v>
      </c>
      <c r="D95" s="53" t="s">
        <v>107</v>
      </c>
      <c r="E95" s="58">
        <v>18306091116</v>
      </c>
      <c r="F95" s="55" t="s">
        <v>108</v>
      </c>
      <c r="G95" s="53">
        <v>28</v>
      </c>
      <c r="H95" s="53">
        <v>37</v>
      </c>
      <c r="I95" s="53">
        <v>25</v>
      </c>
      <c r="J95" s="53">
        <v>9613747414</v>
      </c>
      <c r="K95" s="65" t="s">
        <v>445</v>
      </c>
      <c r="L95" s="65" t="s">
        <v>446</v>
      </c>
      <c r="M95" s="60">
        <v>9401450792</v>
      </c>
      <c r="N95" s="65" t="s">
        <v>531</v>
      </c>
      <c r="O95" s="61">
        <v>9613832171</v>
      </c>
      <c r="P95" s="85" t="s">
        <v>1000</v>
      </c>
      <c r="Q95" s="51" t="s">
        <v>422</v>
      </c>
      <c r="R95" s="51">
        <v>70</v>
      </c>
      <c r="S95" s="51" t="s">
        <v>74</v>
      </c>
      <c r="T95" s="100"/>
    </row>
    <row r="96" spans="1:20">
      <c r="A96" s="4">
        <v>92</v>
      </c>
      <c r="B96" s="53" t="s">
        <v>67</v>
      </c>
      <c r="C96" s="72" t="s">
        <v>480</v>
      </c>
      <c r="D96" s="53" t="s">
        <v>107</v>
      </c>
      <c r="E96" s="58">
        <v>18306091115</v>
      </c>
      <c r="F96" s="55" t="s">
        <v>108</v>
      </c>
      <c r="G96" s="53">
        <v>29</v>
      </c>
      <c r="H96" s="53">
        <v>25</v>
      </c>
      <c r="I96" s="53">
        <v>24</v>
      </c>
      <c r="J96" s="53">
        <v>9854271383</v>
      </c>
      <c r="K96" s="86" t="s">
        <v>440</v>
      </c>
      <c r="L96" s="86" t="s">
        <v>441</v>
      </c>
      <c r="M96" s="60">
        <v>9401450791</v>
      </c>
      <c r="N96" s="65" t="s">
        <v>431</v>
      </c>
      <c r="O96" s="61">
        <v>8474066316</v>
      </c>
      <c r="P96" s="85" t="s">
        <v>1000</v>
      </c>
      <c r="Q96" s="51" t="s">
        <v>422</v>
      </c>
      <c r="R96" s="51">
        <v>70</v>
      </c>
      <c r="S96" s="53"/>
      <c r="T96" s="100"/>
    </row>
    <row r="97" spans="1:20">
      <c r="A97" s="4">
        <v>93</v>
      </c>
      <c r="B97" s="53" t="s">
        <v>67</v>
      </c>
      <c r="C97" s="72" t="s">
        <v>593</v>
      </c>
      <c r="D97" s="53" t="s">
        <v>107</v>
      </c>
      <c r="E97" s="58">
        <v>18306091114</v>
      </c>
      <c r="F97" s="55" t="s">
        <v>108</v>
      </c>
      <c r="G97" s="53">
        <v>18</v>
      </c>
      <c r="H97" s="53">
        <v>22</v>
      </c>
      <c r="I97" s="53">
        <v>23</v>
      </c>
      <c r="J97" s="53">
        <v>9854567537</v>
      </c>
      <c r="K97" s="86" t="s">
        <v>440</v>
      </c>
      <c r="L97" s="86" t="s">
        <v>441</v>
      </c>
      <c r="M97" s="60">
        <v>9401450791</v>
      </c>
      <c r="N97" s="65" t="s">
        <v>431</v>
      </c>
      <c r="O97" s="61">
        <v>8474066316</v>
      </c>
      <c r="P97" s="85" t="s">
        <v>1000</v>
      </c>
      <c r="Q97" s="51" t="s">
        <v>422</v>
      </c>
      <c r="R97" s="51">
        <v>70</v>
      </c>
      <c r="S97" s="53"/>
      <c r="T97" s="100"/>
    </row>
    <row r="98" spans="1:20" ht="31.5">
      <c r="A98" s="4">
        <v>94</v>
      </c>
      <c r="B98" s="53" t="s">
        <v>67</v>
      </c>
      <c r="C98" s="72" t="s">
        <v>294</v>
      </c>
      <c r="D98" s="53" t="s">
        <v>107</v>
      </c>
      <c r="E98" s="58">
        <v>18306091117</v>
      </c>
      <c r="F98" s="55" t="s">
        <v>108</v>
      </c>
      <c r="G98" s="53">
        <v>23</v>
      </c>
      <c r="H98" s="53">
        <v>22</v>
      </c>
      <c r="I98" s="53">
        <v>19</v>
      </c>
      <c r="J98" s="53">
        <v>9854337357</v>
      </c>
      <c r="K98" s="78" t="s">
        <v>278</v>
      </c>
      <c r="L98" s="90" t="s">
        <v>271</v>
      </c>
      <c r="M98" s="68">
        <v>9859028814</v>
      </c>
      <c r="N98" s="65" t="s">
        <v>280</v>
      </c>
      <c r="O98" s="61">
        <v>9954603304</v>
      </c>
      <c r="P98" s="85">
        <v>43802</v>
      </c>
      <c r="Q98" s="51" t="s">
        <v>419</v>
      </c>
      <c r="R98" s="51">
        <v>80</v>
      </c>
      <c r="S98" s="57" t="s">
        <v>74</v>
      </c>
      <c r="T98" s="100"/>
    </row>
    <row r="99" spans="1:20">
      <c r="A99" s="4">
        <v>95</v>
      </c>
      <c r="B99" s="53" t="s">
        <v>67</v>
      </c>
      <c r="C99" s="72" t="s">
        <v>1063</v>
      </c>
      <c r="D99" s="53" t="s">
        <v>107</v>
      </c>
      <c r="E99" s="58">
        <v>18306091205</v>
      </c>
      <c r="F99" s="55" t="s">
        <v>108</v>
      </c>
      <c r="G99" s="53">
        <v>32</v>
      </c>
      <c r="H99" s="53">
        <v>19</v>
      </c>
      <c r="I99" s="53">
        <v>21</v>
      </c>
      <c r="J99" s="53">
        <v>8724096006</v>
      </c>
      <c r="K99" s="86" t="s">
        <v>518</v>
      </c>
      <c r="L99" s="86" t="s">
        <v>519</v>
      </c>
      <c r="M99" s="60">
        <v>9401450790</v>
      </c>
      <c r="N99" s="65" t="s">
        <v>1019</v>
      </c>
      <c r="O99" s="61">
        <v>9613441322</v>
      </c>
      <c r="P99" s="85">
        <v>43649</v>
      </c>
      <c r="Q99" s="51" t="s">
        <v>417</v>
      </c>
      <c r="R99" s="51">
        <v>80</v>
      </c>
      <c r="S99" s="57" t="s">
        <v>74</v>
      </c>
      <c r="T99" s="100"/>
    </row>
    <row r="100" spans="1:20">
      <c r="A100" s="4">
        <v>96</v>
      </c>
      <c r="B100" s="53" t="s">
        <v>67</v>
      </c>
      <c r="C100" s="72" t="s">
        <v>600</v>
      </c>
      <c r="D100" s="53" t="s">
        <v>107</v>
      </c>
      <c r="E100" s="58">
        <v>18306091022</v>
      </c>
      <c r="F100" s="55" t="s">
        <v>108</v>
      </c>
      <c r="G100" s="53">
        <v>34</v>
      </c>
      <c r="H100" s="53">
        <v>45</v>
      </c>
      <c r="I100" s="53">
        <v>71</v>
      </c>
      <c r="J100" s="53">
        <v>9613942378</v>
      </c>
      <c r="K100" s="65" t="s">
        <v>601</v>
      </c>
      <c r="L100" s="65" t="s">
        <v>602</v>
      </c>
      <c r="M100" s="68">
        <v>9854100763</v>
      </c>
      <c r="N100" s="65" t="s">
        <v>459</v>
      </c>
      <c r="O100" s="61">
        <v>8723868165</v>
      </c>
      <c r="P100" s="85">
        <v>43802</v>
      </c>
      <c r="Q100" s="51" t="s">
        <v>419</v>
      </c>
      <c r="R100" s="51">
        <v>50</v>
      </c>
      <c r="S100" s="57" t="s">
        <v>74</v>
      </c>
      <c r="T100" s="100"/>
    </row>
    <row r="101" spans="1:20">
      <c r="A101" s="4">
        <v>97</v>
      </c>
      <c r="B101" s="53" t="s">
        <v>67</v>
      </c>
      <c r="C101" s="72" t="s">
        <v>603</v>
      </c>
      <c r="D101" s="53" t="s">
        <v>107</v>
      </c>
      <c r="E101" s="58">
        <v>18306091025</v>
      </c>
      <c r="F101" s="55" t="s">
        <v>108</v>
      </c>
      <c r="G101" s="53">
        <v>24</v>
      </c>
      <c r="H101" s="53">
        <v>30</v>
      </c>
      <c r="I101" s="53">
        <v>41</v>
      </c>
      <c r="J101" s="53">
        <v>9678384612</v>
      </c>
      <c r="K101" s="65" t="s">
        <v>601</v>
      </c>
      <c r="L101" s="65" t="s">
        <v>604</v>
      </c>
      <c r="M101" s="60">
        <v>9401450798</v>
      </c>
      <c r="N101" s="65" t="s">
        <v>605</v>
      </c>
      <c r="O101" s="61">
        <v>9435542965</v>
      </c>
      <c r="P101" s="85" t="s">
        <v>986</v>
      </c>
      <c r="Q101" s="51" t="s">
        <v>421</v>
      </c>
      <c r="R101" s="51">
        <v>50</v>
      </c>
      <c r="S101" s="57" t="s">
        <v>74</v>
      </c>
      <c r="T101" s="100"/>
    </row>
    <row r="102" spans="1:20">
      <c r="A102" s="4">
        <v>98</v>
      </c>
      <c r="B102" s="53" t="s">
        <v>67</v>
      </c>
      <c r="C102" s="72" t="s">
        <v>606</v>
      </c>
      <c r="D102" s="53" t="s">
        <v>107</v>
      </c>
      <c r="E102" s="58">
        <v>18306091026</v>
      </c>
      <c r="F102" s="55" t="s">
        <v>108</v>
      </c>
      <c r="G102" s="53">
        <v>24</v>
      </c>
      <c r="H102" s="53">
        <v>17</v>
      </c>
      <c r="I102" s="53">
        <v>44</v>
      </c>
      <c r="J102" s="53">
        <v>9954698192</v>
      </c>
      <c r="K102" s="65" t="s">
        <v>601</v>
      </c>
      <c r="L102" s="65" t="s">
        <v>604</v>
      </c>
      <c r="M102" s="60">
        <v>9401450798</v>
      </c>
      <c r="N102" s="65" t="s">
        <v>607</v>
      </c>
      <c r="O102" s="61">
        <v>8011902345</v>
      </c>
      <c r="P102" s="85" t="s">
        <v>986</v>
      </c>
      <c r="Q102" s="51" t="s">
        <v>421</v>
      </c>
      <c r="R102" s="51">
        <v>50</v>
      </c>
      <c r="S102" s="57" t="s">
        <v>74</v>
      </c>
      <c r="T102" s="100"/>
    </row>
    <row r="103" spans="1:20">
      <c r="A103" s="4">
        <v>99</v>
      </c>
      <c r="B103" s="53" t="s">
        <v>67</v>
      </c>
      <c r="C103" s="72" t="s">
        <v>1064</v>
      </c>
      <c r="D103" s="53" t="s">
        <v>107</v>
      </c>
      <c r="E103" s="58">
        <v>18306091021</v>
      </c>
      <c r="F103" s="55" t="s">
        <v>108</v>
      </c>
      <c r="G103" s="53">
        <v>21</v>
      </c>
      <c r="H103" s="53">
        <v>23</v>
      </c>
      <c r="I103" s="53">
        <v>43</v>
      </c>
      <c r="J103" s="53">
        <v>9959633268</v>
      </c>
      <c r="K103" s="65" t="s">
        <v>601</v>
      </c>
      <c r="L103" s="65" t="s">
        <v>604</v>
      </c>
      <c r="M103" s="60">
        <v>9401450798</v>
      </c>
      <c r="N103" s="65" t="s">
        <v>607</v>
      </c>
      <c r="O103" s="61">
        <v>8011902345</v>
      </c>
      <c r="P103" s="85" t="s">
        <v>986</v>
      </c>
      <c r="Q103" s="51" t="s">
        <v>421</v>
      </c>
      <c r="R103" s="51">
        <v>50</v>
      </c>
      <c r="S103" s="57" t="s">
        <v>74</v>
      </c>
      <c r="T103" s="100"/>
    </row>
    <row r="104" spans="1:20">
      <c r="A104" s="4">
        <v>100</v>
      </c>
      <c r="B104" s="53" t="s">
        <v>67</v>
      </c>
      <c r="C104" s="72" t="s">
        <v>1065</v>
      </c>
      <c r="D104" s="53" t="s">
        <v>107</v>
      </c>
      <c r="E104" s="58">
        <v>18306091020</v>
      </c>
      <c r="F104" s="55" t="s">
        <v>108</v>
      </c>
      <c r="G104" s="53">
        <v>23</v>
      </c>
      <c r="H104" s="53">
        <v>25</v>
      </c>
      <c r="I104" s="53">
        <v>44</v>
      </c>
      <c r="J104" s="53">
        <v>8011825040</v>
      </c>
      <c r="K104" s="64" t="s">
        <v>273</v>
      </c>
      <c r="L104" s="64" t="s">
        <v>274</v>
      </c>
      <c r="M104" s="60">
        <v>9401450788</v>
      </c>
      <c r="N104" s="64" t="s">
        <v>744</v>
      </c>
      <c r="O104" s="61">
        <v>9859504083</v>
      </c>
      <c r="P104" s="85" t="s">
        <v>986</v>
      </c>
      <c r="Q104" s="51" t="s">
        <v>421</v>
      </c>
      <c r="R104" s="51">
        <v>50</v>
      </c>
      <c r="S104" s="57" t="s">
        <v>74</v>
      </c>
      <c r="T104" s="100"/>
    </row>
    <row r="105" spans="1:20">
      <c r="A105" s="4">
        <v>101</v>
      </c>
      <c r="B105" s="53" t="s">
        <v>67</v>
      </c>
      <c r="C105" s="72" t="s">
        <v>288</v>
      </c>
      <c r="D105" s="53" t="s">
        <v>107</v>
      </c>
      <c r="E105" s="58">
        <v>18306091019</v>
      </c>
      <c r="F105" s="55" t="s">
        <v>108</v>
      </c>
      <c r="G105" s="53">
        <v>43</v>
      </c>
      <c r="H105" s="53">
        <v>41</v>
      </c>
      <c r="I105" s="53">
        <v>78</v>
      </c>
      <c r="J105" s="53">
        <v>9854590952</v>
      </c>
      <c r="K105" s="64" t="s">
        <v>273</v>
      </c>
      <c r="L105" s="64" t="s">
        <v>275</v>
      </c>
      <c r="M105" s="60">
        <v>9678969122</v>
      </c>
      <c r="N105" s="64" t="s">
        <v>186</v>
      </c>
      <c r="O105" s="61">
        <v>8474066318</v>
      </c>
      <c r="P105" s="85">
        <v>43680</v>
      </c>
      <c r="Q105" s="51" t="s">
        <v>420</v>
      </c>
      <c r="R105" s="51">
        <v>40</v>
      </c>
      <c r="S105" s="57" t="s">
        <v>74</v>
      </c>
      <c r="T105" s="100"/>
    </row>
    <row r="106" spans="1:20">
      <c r="A106" s="4">
        <v>102</v>
      </c>
      <c r="B106" s="53" t="s">
        <v>67</v>
      </c>
      <c r="C106" s="72" t="s">
        <v>289</v>
      </c>
      <c r="D106" s="53" t="s">
        <v>107</v>
      </c>
      <c r="E106" s="58">
        <v>18306091019</v>
      </c>
      <c r="F106" s="55" t="s">
        <v>108</v>
      </c>
      <c r="G106" s="53">
        <v>39</v>
      </c>
      <c r="H106" s="53">
        <v>36</v>
      </c>
      <c r="I106" s="53">
        <v>75</v>
      </c>
      <c r="J106" s="53">
        <v>9577779425</v>
      </c>
      <c r="K106" s="64" t="s">
        <v>273</v>
      </c>
      <c r="L106" s="64" t="s">
        <v>275</v>
      </c>
      <c r="M106" s="60">
        <v>9678969122</v>
      </c>
      <c r="N106" s="64" t="s">
        <v>186</v>
      </c>
      <c r="O106" s="61">
        <v>8474066318</v>
      </c>
      <c r="P106" s="85">
        <v>43680</v>
      </c>
      <c r="Q106" s="51" t="s">
        <v>420</v>
      </c>
      <c r="R106" s="51">
        <v>40</v>
      </c>
      <c r="S106" s="57" t="s">
        <v>74</v>
      </c>
      <c r="T106" s="100"/>
    </row>
    <row r="107" spans="1:20">
      <c r="A107" s="4">
        <v>103</v>
      </c>
      <c r="B107" s="53" t="s">
        <v>67</v>
      </c>
      <c r="C107" s="72" t="s">
        <v>290</v>
      </c>
      <c r="D107" s="53" t="s">
        <v>107</v>
      </c>
      <c r="E107" s="58">
        <v>18306091018</v>
      </c>
      <c r="F107" s="55" t="s">
        <v>108</v>
      </c>
      <c r="G107" s="53">
        <v>18</v>
      </c>
      <c r="H107" s="53">
        <v>24</v>
      </c>
      <c r="I107" s="53">
        <v>60</v>
      </c>
      <c r="J107" s="53">
        <v>9859771157</v>
      </c>
      <c r="K107" s="64" t="s">
        <v>273</v>
      </c>
      <c r="L107" s="64" t="s">
        <v>274</v>
      </c>
      <c r="M107" s="60">
        <v>9401450788</v>
      </c>
      <c r="N107" s="64" t="s">
        <v>281</v>
      </c>
      <c r="O107" s="61">
        <v>9577779365</v>
      </c>
      <c r="P107" s="85">
        <v>43711</v>
      </c>
      <c r="Q107" s="51" t="s">
        <v>422</v>
      </c>
      <c r="R107" s="51">
        <v>40</v>
      </c>
      <c r="S107" s="57" t="s">
        <v>74</v>
      </c>
      <c r="T107" s="100"/>
    </row>
    <row r="108" spans="1:20">
      <c r="A108" s="4">
        <v>104</v>
      </c>
      <c r="B108" s="53" t="s">
        <v>67</v>
      </c>
      <c r="C108" s="72" t="s">
        <v>295</v>
      </c>
      <c r="D108" s="53" t="s">
        <v>107</v>
      </c>
      <c r="E108" s="58">
        <v>18306091016</v>
      </c>
      <c r="F108" s="55" t="s">
        <v>108</v>
      </c>
      <c r="G108" s="53">
        <v>33</v>
      </c>
      <c r="H108" s="53">
        <v>36</v>
      </c>
      <c r="I108" s="53">
        <v>48</v>
      </c>
      <c r="J108" s="53">
        <v>9613331144</v>
      </c>
      <c r="K108" s="64" t="s">
        <v>273</v>
      </c>
      <c r="L108" s="64" t="s">
        <v>275</v>
      </c>
      <c r="M108" s="60">
        <v>9678969122</v>
      </c>
      <c r="N108" s="64" t="s">
        <v>296</v>
      </c>
      <c r="O108" s="61">
        <v>9854351026</v>
      </c>
      <c r="P108" s="85">
        <v>43711</v>
      </c>
      <c r="Q108" s="51" t="s">
        <v>422</v>
      </c>
      <c r="R108" s="51">
        <v>40</v>
      </c>
      <c r="S108" s="57" t="s">
        <v>74</v>
      </c>
      <c r="T108" s="100"/>
    </row>
    <row r="109" spans="1:20">
      <c r="A109" s="4">
        <v>105</v>
      </c>
      <c r="B109" s="53" t="s">
        <v>67</v>
      </c>
      <c r="C109" s="72" t="s">
        <v>297</v>
      </c>
      <c r="D109" s="53" t="s">
        <v>107</v>
      </c>
      <c r="E109" s="58">
        <v>18306091015</v>
      </c>
      <c r="F109" s="55" t="s">
        <v>108</v>
      </c>
      <c r="G109" s="53">
        <v>18</v>
      </c>
      <c r="H109" s="53">
        <v>29</v>
      </c>
      <c r="I109" s="53">
        <v>52</v>
      </c>
      <c r="J109" s="53">
        <v>8753912549</v>
      </c>
      <c r="K109" s="64" t="s">
        <v>298</v>
      </c>
      <c r="L109" s="64" t="s">
        <v>299</v>
      </c>
      <c r="M109" s="60">
        <v>9678139820</v>
      </c>
      <c r="N109" s="64" t="s">
        <v>300</v>
      </c>
      <c r="O109" s="61">
        <v>7637991921</v>
      </c>
      <c r="P109" s="85">
        <v>43772</v>
      </c>
      <c r="Q109" s="51" t="s">
        <v>418</v>
      </c>
      <c r="R109" s="51">
        <v>35</v>
      </c>
      <c r="S109" s="57" t="s">
        <v>74</v>
      </c>
      <c r="T109" s="100"/>
    </row>
    <row r="110" spans="1:20">
      <c r="A110" s="4">
        <v>106</v>
      </c>
      <c r="B110" s="53" t="s">
        <v>67</v>
      </c>
      <c r="C110" s="72" t="s">
        <v>301</v>
      </c>
      <c r="D110" s="53" t="s">
        <v>107</v>
      </c>
      <c r="E110" s="58">
        <v>18306091014</v>
      </c>
      <c r="F110" s="55" t="s">
        <v>108</v>
      </c>
      <c r="G110" s="53">
        <v>17</v>
      </c>
      <c r="H110" s="53">
        <v>19</v>
      </c>
      <c r="I110" s="53">
        <v>47</v>
      </c>
      <c r="J110" s="53">
        <v>9854370894</v>
      </c>
      <c r="K110" s="64" t="s">
        <v>298</v>
      </c>
      <c r="L110" s="64" t="s">
        <v>299</v>
      </c>
      <c r="M110" s="60">
        <v>9678139820</v>
      </c>
      <c r="N110" s="64" t="s">
        <v>302</v>
      </c>
      <c r="O110" s="61">
        <v>9957088708</v>
      </c>
      <c r="P110" s="85">
        <v>43772</v>
      </c>
      <c r="Q110" s="51" t="s">
        <v>418</v>
      </c>
      <c r="R110" s="51">
        <v>6</v>
      </c>
      <c r="S110" s="57" t="s">
        <v>74</v>
      </c>
      <c r="T110" s="100"/>
    </row>
    <row r="111" spans="1:20">
      <c r="A111" s="4">
        <v>107</v>
      </c>
      <c r="B111" s="53" t="s">
        <v>67</v>
      </c>
      <c r="C111" s="72" t="s">
        <v>1066</v>
      </c>
      <c r="D111" s="53" t="s">
        <v>107</v>
      </c>
      <c r="E111" s="58">
        <v>18306091009</v>
      </c>
      <c r="F111" s="55" t="s">
        <v>108</v>
      </c>
      <c r="G111" s="53">
        <v>13</v>
      </c>
      <c r="H111" s="53">
        <v>13</v>
      </c>
      <c r="I111" s="53">
        <v>38</v>
      </c>
      <c r="J111" s="53">
        <v>7399321770</v>
      </c>
      <c r="K111" s="64" t="s">
        <v>250</v>
      </c>
      <c r="L111" s="64" t="s">
        <v>266</v>
      </c>
      <c r="M111" s="60">
        <v>9435381315</v>
      </c>
      <c r="N111" s="64" t="s">
        <v>1055</v>
      </c>
      <c r="O111" s="61">
        <v>8876284235</v>
      </c>
      <c r="P111" s="85" t="s">
        <v>986</v>
      </c>
      <c r="Q111" s="51" t="s">
        <v>421</v>
      </c>
      <c r="R111" s="51">
        <v>8</v>
      </c>
      <c r="S111" s="57" t="s">
        <v>74</v>
      </c>
      <c r="T111" s="100"/>
    </row>
    <row r="112" spans="1:20">
      <c r="A112" s="4">
        <v>108</v>
      </c>
      <c r="B112" s="53" t="s">
        <v>67</v>
      </c>
      <c r="C112" s="72" t="s">
        <v>992</v>
      </c>
      <c r="D112" s="53" t="s">
        <v>107</v>
      </c>
      <c r="E112" s="58">
        <v>18306091008</v>
      </c>
      <c r="F112" s="55" t="s">
        <v>108</v>
      </c>
      <c r="G112" s="53">
        <v>19</v>
      </c>
      <c r="H112" s="53">
        <v>14</v>
      </c>
      <c r="I112" s="53">
        <v>33</v>
      </c>
      <c r="J112" s="53">
        <v>9577887141</v>
      </c>
      <c r="K112" s="64" t="s">
        <v>250</v>
      </c>
      <c r="L112" s="64" t="s">
        <v>266</v>
      </c>
      <c r="M112" s="60">
        <v>9435381315</v>
      </c>
      <c r="N112" s="64" t="s">
        <v>1055</v>
      </c>
      <c r="O112" s="61">
        <v>8876284235</v>
      </c>
      <c r="P112" s="85" t="s">
        <v>986</v>
      </c>
      <c r="Q112" s="51" t="s">
        <v>421</v>
      </c>
      <c r="R112" s="51">
        <v>8</v>
      </c>
      <c r="S112" s="57" t="s">
        <v>74</v>
      </c>
      <c r="T112" s="100"/>
    </row>
    <row r="113" spans="1:20" ht="31.5">
      <c r="A113" s="4">
        <v>109</v>
      </c>
      <c r="B113" s="53" t="s">
        <v>67</v>
      </c>
      <c r="C113" s="72" t="s">
        <v>292</v>
      </c>
      <c r="D113" s="53" t="s">
        <v>107</v>
      </c>
      <c r="E113" s="58">
        <v>18306091001</v>
      </c>
      <c r="F113" s="55" t="s">
        <v>108</v>
      </c>
      <c r="G113" s="53">
        <v>27</v>
      </c>
      <c r="H113" s="53">
        <v>25</v>
      </c>
      <c r="I113" s="53">
        <v>68</v>
      </c>
      <c r="J113" s="53">
        <v>9854518025</v>
      </c>
      <c r="K113" s="64" t="s">
        <v>250</v>
      </c>
      <c r="L113" s="64" t="s">
        <v>266</v>
      </c>
      <c r="M113" s="60">
        <v>9435381315</v>
      </c>
      <c r="N113" s="64" t="s">
        <v>267</v>
      </c>
      <c r="O113" s="61">
        <v>8402942124</v>
      </c>
      <c r="P113" s="85">
        <v>43499</v>
      </c>
      <c r="Q113" s="51" t="s">
        <v>422</v>
      </c>
      <c r="R113" s="51">
        <v>60</v>
      </c>
      <c r="S113" s="51" t="s">
        <v>90</v>
      </c>
      <c r="T113" s="100"/>
    </row>
    <row r="114" spans="1:20">
      <c r="A114" s="4">
        <v>110</v>
      </c>
      <c r="B114" s="53" t="s">
        <v>67</v>
      </c>
      <c r="C114" s="72" t="s">
        <v>1067</v>
      </c>
      <c r="D114" s="53" t="s">
        <v>107</v>
      </c>
      <c r="E114" s="58">
        <v>18306091024</v>
      </c>
      <c r="F114" s="55" t="s">
        <v>108</v>
      </c>
      <c r="G114" s="53">
        <v>37</v>
      </c>
      <c r="H114" s="53">
        <v>20</v>
      </c>
      <c r="I114" s="53">
        <v>65</v>
      </c>
      <c r="J114" s="53">
        <v>7399490547</v>
      </c>
      <c r="K114" s="65" t="s">
        <v>601</v>
      </c>
      <c r="L114" s="65" t="s">
        <v>602</v>
      </c>
      <c r="M114" s="68">
        <v>9854100763</v>
      </c>
      <c r="N114" s="65" t="s">
        <v>1054</v>
      </c>
      <c r="O114" s="61">
        <v>9707504740</v>
      </c>
      <c r="P114" s="85">
        <v>43468</v>
      </c>
      <c r="Q114" s="62" t="s">
        <v>420</v>
      </c>
      <c r="R114" s="51">
        <v>60</v>
      </c>
      <c r="S114" s="51" t="s">
        <v>90</v>
      </c>
      <c r="T114" s="100"/>
    </row>
    <row r="115" spans="1:20">
      <c r="A115" s="4">
        <v>111</v>
      </c>
      <c r="B115" s="53" t="s">
        <v>67</v>
      </c>
      <c r="C115" s="72" t="s">
        <v>1068</v>
      </c>
      <c r="D115" s="53" t="s">
        <v>107</v>
      </c>
      <c r="E115" s="58">
        <v>18306091223</v>
      </c>
      <c r="F115" s="55" t="s">
        <v>108</v>
      </c>
      <c r="G115" s="53">
        <v>25</v>
      </c>
      <c r="H115" s="53">
        <v>26</v>
      </c>
      <c r="I115" s="53">
        <v>60</v>
      </c>
      <c r="J115" s="53">
        <v>7399966157</v>
      </c>
      <c r="K115" s="78" t="s">
        <v>272</v>
      </c>
      <c r="L115" s="78" t="s">
        <v>429</v>
      </c>
      <c r="M115" s="87">
        <v>9864431294</v>
      </c>
      <c r="N115" s="56" t="s">
        <v>482</v>
      </c>
      <c r="O115" s="61">
        <v>9577457630</v>
      </c>
      <c r="P115" s="85">
        <v>43468</v>
      </c>
      <c r="Q115" s="51" t="s">
        <v>420</v>
      </c>
      <c r="R115" s="53"/>
      <c r="S115" s="51" t="s">
        <v>90</v>
      </c>
      <c r="T115" s="100"/>
    </row>
    <row r="116" spans="1:20">
      <c r="A116" s="4">
        <v>112</v>
      </c>
      <c r="B116" s="53" t="s">
        <v>67</v>
      </c>
      <c r="C116" s="72" t="s">
        <v>610</v>
      </c>
      <c r="D116" s="53" t="s">
        <v>107</v>
      </c>
      <c r="E116" s="58">
        <v>18306091221</v>
      </c>
      <c r="F116" s="55" t="s">
        <v>108</v>
      </c>
      <c r="G116" s="53">
        <v>36</v>
      </c>
      <c r="H116" s="53">
        <v>43</v>
      </c>
      <c r="I116" s="53">
        <v>56</v>
      </c>
      <c r="J116" s="53">
        <v>9854666917</v>
      </c>
      <c r="K116" s="78" t="s">
        <v>272</v>
      </c>
      <c r="L116" s="78" t="s">
        <v>436</v>
      </c>
      <c r="M116" s="68">
        <v>9957586919</v>
      </c>
      <c r="N116" s="56" t="s">
        <v>611</v>
      </c>
      <c r="O116" s="61">
        <v>9613386457</v>
      </c>
      <c r="P116" s="85">
        <v>43499</v>
      </c>
      <c r="Q116" s="51" t="s">
        <v>422</v>
      </c>
      <c r="R116" s="53"/>
      <c r="S116" s="51" t="s">
        <v>90</v>
      </c>
      <c r="T116" s="100"/>
    </row>
    <row r="117" spans="1:20">
      <c r="A117" s="4">
        <v>113</v>
      </c>
      <c r="B117" s="53" t="s">
        <v>67</v>
      </c>
      <c r="C117" s="72" t="s">
        <v>612</v>
      </c>
      <c r="D117" s="53" t="s">
        <v>107</v>
      </c>
      <c r="E117" s="58">
        <v>18306091220</v>
      </c>
      <c r="F117" s="55" t="s">
        <v>108</v>
      </c>
      <c r="G117" s="53">
        <v>24</v>
      </c>
      <c r="H117" s="53">
        <v>35</v>
      </c>
      <c r="I117" s="53">
        <v>65</v>
      </c>
      <c r="J117" s="53">
        <v>9854289228</v>
      </c>
      <c r="K117" s="78" t="s">
        <v>272</v>
      </c>
      <c r="L117" s="78" t="s">
        <v>429</v>
      </c>
      <c r="M117" s="87">
        <v>9864431294</v>
      </c>
      <c r="N117" s="56" t="s">
        <v>430</v>
      </c>
      <c r="O117" s="61">
        <v>9859028914</v>
      </c>
      <c r="P117" s="85">
        <v>43499</v>
      </c>
      <c r="Q117" s="51" t="s">
        <v>422</v>
      </c>
      <c r="R117" s="53"/>
      <c r="S117" s="51" t="s">
        <v>90</v>
      </c>
      <c r="T117" s="100"/>
    </row>
    <row r="118" spans="1:20">
      <c r="A118" s="4">
        <v>114</v>
      </c>
      <c r="B118" s="53" t="s">
        <v>67</v>
      </c>
      <c r="C118" s="72" t="s">
        <v>613</v>
      </c>
      <c r="D118" s="53" t="s">
        <v>107</v>
      </c>
      <c r="E118" s="58">
        <v>18306091219</v>
      </c>
      <c r="F118" s="55" t="s">
        <v>108</v>
      </c>
      <c r="G118" s="53">
        <v>18</v>
      </c>
      <c r="H118" s="53">
        <v>17</v>
      </c>
      <c r="I118" s="53">
        <v>55</v>
      </c>
      <c r="J118" s="53">
        <v>8486448120</v>
      </c>
      <c r="K118" s="78" t="s">
        <v>272</v>
      </c>
      <c r="L118" s="78" t="s">
        <v>429</v>
      </c>
      <c r="M118" s="87">
        <v>9864431294</v>
      </c>
      <c r="N118" s="56" t="s">
        <v>614</v>
      </c>
      <c r="O118" s="61">
        <v>8486955366</v>
      </c>
      <c r="P118" s="85">
        <v>43558</v>
      </c>
      <c r="Q118" s="51" t="s">
        <v>418</v>
      </c>
      <c r="R118" s="53"/>
      <c r="S118" s="51" t="s">
        <v>90</v>
      </c>
      <c r="T118" s="100"/>
    </row>
    <row r="119" spans="1:20">
      <c r="A119" s="4">
        <v>115</v>
      </c>
      <c r="B119" s="53" t="s">
        <v>67</v>
      </c>
      <c r="C119" s="72" t="s">
        <v>243</v>
      </c>
      <c r="D119" s="53" t="s">
        <v>107</v>
      </c>
      <c r="E119" s="58">
        <v>18306090914</v>
      </c>
      <c r="F119" s="55" t="s">
        <v>108</v>
      </c>
      <c r="G119" s="53">
        <v>37</v>
      </c>
      <c r="H119" s="53">
        <v>42</v>
      </c>
      <c r="I119" s="53">
        <v>64</v>
      </c>
      <c r="J119" s="53">
        <v>9707770993</v>
      </c>
      <c r="K119" s="78" t="s">
        <v>272</v>
      </c>
      <c r="L119" s="78" t="s">
        <v>429</v>
      </c>
      <c r="M119" s="87">
        <v>9864431294</v>
      </c>
      <c r="N119" s="56" t="s">
        <v>529</v>
      </c>
      <c r="O119" s="61">
        <v>9859384867</v>
      </c>
      <c r="P119" s="85">
        <v>43499</v>
      </c>
      <c r="Q119" s="51" t="s">
        <v>422</v>
      </c>
      <c r="R119" s="53"/>
      <c r="S119" s="51" t="s">
        <v>90</v>
      </c>
      <c r="T119" s="100"/>
    </row>
    <row r="120" spans="1:20">
      <c r="A120" s="4">
        <v>116</v>
      </c>
      <c r="B120" s="53" t="s">
        <v>67</v>
      </c>
      <c r="C120" s="72" t="s">
        <v>1069</v>
      </c>
      <c r="D120" s="53" t="s">
        <v>107</v>
      </c>
      <c r="E120" s="58">
        <v>18306091217</v>
      </c>
      <c r="F120" s="55" t="s">
        <v>108</v>
      </c>
      <c r="G120" s="53">
        <v>17</v>
      </c>
      <c r="H120" s="53">
        <v>33</v>
      </c>
      <c r="I120" s="53">
        <v>46</v>
      </c>
      <c r="J120" s="53">
        <v>9577365616</v>
      </c>
      <c r="K120" s="78" t="s">
        <v>488</v>
      </c>
      <c r="L120" s="65" t="s">
        <v>489</v>
      </c>
      <c r="M120" s="60">
        <v>9401450795</v>
      </c>
      <c r="N120" s="65" t="s">
        <v>490</v>
      </c>
      <c r="O120" s="61">
        <v>9859072372</v>
      </c>
      <c r="P120" s="85">
        <v>43558</v>
      </c>
      <c r="Q120" s="51" t="s">
        <v>418</v>
      </c>
      <c r="R120" s="53"/>
      <c r="S120" s="51" t="s">
        <v>90</v>
      </c>
      <c r="T120" s="100"/>
    </row>
    <row r="121" spans="1:20">
      <c r="A121" s="4">
        <v>117</v>
      </c>
      <c r="B121" s="53" t="s">
        <v>67</v>
      </c>
      <c r="C121" s="72" t="s">
        <v>550</v>
      </c>
      <c r="D121" s="53" t="s">
        <v>107</v>
      </c>
      <c r="E121" s="58">
        <v>18306091215</v>
      </c>
      <c r="F121" s="55" t="s">
        <v>108</v>
      </c>
      <c r="G121" s="53">
        <v>48</v>
      </c>
      <c r="H121" s="53">
        <v>48</v>
      </c>
      <c r="I121" s="53">
        <v>114</v>
      </c>
      <c r="J121" s="53">
        <v>9706194793</v>
      </c>
      <c r="K121" s="78" t="s">
        <v>484</v>
      </c>
      <c r="L121" s="90" t="s">
        <v>501</v>
      </c>
      <c r="M121" s="51"/>
      <c r="N121" s="56" t="s">
        <v>551</v>
      </c>
      <c r="O121" s="61">
        <v>9859355797</v>
      </c>
      <c r="P121" s="85">
        <v>43649</v>
      </c>
      <c r="Q121" s="51" t="s">
        <v>417</v>
      </c>
      <c r="R121" s="53"/>
      <c r="S121" s="51" t="s">
        <v>90</v>
      </c>
      <c r="T121" s="100"/>
    </row>
    <row r="122" spans="1:20">
      <c r="A122" s="4">
        <v>118</v>
      </c>
      <c r="B122" s="53" t="s">
        <v>67</v>
      </c>
      <c r="C122" s="72" t="s">
        <v>481</v>
      </c>
      <c r="D122" s="53" t="s">
        <v>107</v>
      </c>
      <c r="E122" s="58">
        <v>18306091226</v>
      </c>
      <c r="F122" s="55" t="s">
        <v>108</v>
      </c>
      <c r="G122" s="53">
        <v>37</v>
      </c>
      <c r="H122" s="53">
        <v>60</v>
      </c>
      <c r="I122" s="53">
        <v>79</v>
      </c>
      <c r="J122" s="53">
        <v>8486446371</v>
      </c>
      <c r="K122" s="78" t="s">
        <v>272</v>
      </c>
      <c r="L122" s="78" t="s">
        <v>429</v>
      </c>
      <c r="M122" s="87">
        <v>9864431294</v>
      </c>
      <c r="N122" s="56" t="s">
        <v>482</v>
      </c>
      <c r="O122" s="61">
        <v>9577457630</v>
      </c>
      <c r="P122" s="85">
        <v>43649</v>
      </c>
      <c r="Q122" s="51" t="s">
        <v>417</v>
      </c>
      <c r="R122" s="53"/>
      <c r="S122" s="51" t="s">
        <v>90</v>
      </c>
      <c r="T122" s="100"/>
    </row>
    <row r="123" spans="1:20">
      <c r="A123" s="4">
        <v>119</v>
      </c>
      <c r="B123" s="53" t="s">
        <v>67</v>
      </c>
      <c r="C123" s="72" t="s">
        <v>1070</v>
      </c>
      <c r="D123" s="53" t="s">
        <v>107</v>
      </c>
      <c r="E123" s="58">
        <v>18306091201</v>
      </c>
      <c r="F123" s="55" t="s">
        <v>108</v>
      </c>
      <c r="G123" s="53">
        <v>32</v>
      </c>
      <c r="H123" s="53">
        <v>30</v>
      </c>
      <c r="I123" s="53">
        <v>71</v>
      </c>
      <c r="J123" s="58">
        <v>9854410169</v>
      </c>
      <c r="K123" s="65" t="s">
        <v>601</v>
      </c>
      <c r="L123" s="65" t="s">
        <v>602</v>
      </c>
      <c r="M123" s="68">
        <v>9854100763</v>
      </c>
      <c r="N123" s="65" t="s">
        <v>1016</v>
      </c>
      <c r="O123" s="61">
        <v>9854947828</v>
      </c>
      <c r="P123" s="85">
        <v>43558</v>
      </c>
      <c r="Q123" s="51" t="s">
        <v>418</v>
      </c>
      <c r="R123" s="53"/>
      <c r="S123" s="53"/>
      <c r="T123" s="100"/>
    </row>
    <row r="124" spans="1:20">
      <c r="A124" s="4">
        <v>120</v>
      </c>
      <c r="B124" s="17"/>
      <c r="C124" s="18"/>
      <c r="D124" s="18"/>
      <c r="E124" s="19"/>
      <c r="F124" s="18"/>
      <c r="G124" s="19"/>
      <c r="H124" s="19"/>
      <c r="I124" s="17">
        <f t="shared" ref="I124:I164" si="0">+G124+H124</f>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4"/>
      <c r="Q164" s="18"/>
      <c r="R164" s="18"/>
      <c r="S164" s="18"/>
      <c r="T164" s="18"/>
    </row>
    <row r="165" spans="1:20">
      <c r="A165" s="21" t="s">
        <v>11</v>
      </c>
      <c r="B165" s="41"/>
      <c r="C165" s="21">
        <f>COUNTIFS(C5:C164,"*")</f>
        <v>119</v>
      </c>
      <c r="D165" s="21"/>
      <c r="E165" s="13"/>
      <c r="F165" s="21"/>
      <c r="G165" s="21">
        <f>SUM(G5:G164)</f>
        <v>3594</v>
      </c>
      <c r="H165" s="21">
        <f>SUM(H5:H164)</f>
        <v>3650</v>
      </c>
      <c r="I165" s="21">
        <f>SUM(I5:I164)</f>
        <v>7188</v>
      </c>
      <c r="J165" s="21"/>
      <c r="K165" s="21"/>
      <c r="L165" s="21"/>
      <c r="M165" s="21"/>
      <c r="N165" s="21"/>
      <c r="O165" s="21"/>
      <c r="P165" s="14"/>
      <c r="Q165" s="21"/>
      <c r="R165" s="21"/>
      <c r="S165" s="21"/>
      <c r="T165" s="12"/>
    </row>
    <row r="166" spans="1:20">
      <c r="A166" s="46" t="s">
        <v>66</v>
      </c>
      <c r="B166" s="10">
        <f>COUNTIF(B$5:B$164,"Team 1")</f>
        <v>54</v>
      </c>
      <c r="C166" s="46" t="s">
        <v>29</v>
      </c>
      <c r="D166" s="10">
        <f>COUNTIF(D5:D164,"Anganwadi")</f>
        <v>0</v>
      </c>
    </row>
    <row r="167" spans="1:20">
      <c r="A167" s="46" t="s">
        <v>67</v>
      </c>
      <c r="B167" s="10">
        <f>COUNTIF(B$6:B$164,"Team 2")</f>
        <v>65</v>
      </c>
      <c r="C167" s="46" t="s">
        <v>27</v>
      </c>
      <c r="D167" s="10">
        <f>COUNTIF(D5:D164,"School")</f>
        <v>40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K19" sqref="K19"/>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00" t="s">
        <v>1245</v>
      </c>
      <c r="B1" s="200"/>
      <c r="C1" s="200"/>
      <c r="D1" s="200"/>
      <c r="E1" s="200"/>
      <c r="F1" s="201"/>
      <c r="G1" s="201"/>
      <c r="H1" s="201"/>
      <c r="I1" s="201"/>
      <c r="J1" s="201"/>
    </row>
    <row r="2" spans="1:11" ht="25.5">
      <c r="A2" s="202" t="s">
        <v>0</v>
      </c>
      <c r="B2" s="203"/>
      <c r="C2" s="204" t="str">
        <f>'Block at a Glance'!C2:D2</f>
        <v>Assam</v>
      </c>
      <c r="D2" s="205"/>
      <c r="E2" s="27" t="s">
        <v>1</v>
      </c>
      <c r="F2" s="206" t="str">
        <f>'Block at a Glance'!F2:I2</f>
        <v>Sonitpur</v>
      </c>
      <c r="G2" s="207"/>
      <c r="H2" s="28" t="s">
        <v>28</v>
      </c>
      <c r="I2" s="206" t="str">
        <f>'Block at a Glance'!M2:M2</f>
        <v>Bihaguri</v>
      </c>
      <c r="J2" s="207"/>
    </row>
    <row r="3" spans="1:11" ht="28.5" customHeight="1">
      <c r="A3" s="211" t="s">
        <v>70</v>
      </c>
      <c r="B3" s="211"/>
      <c r="C3" s="211"/>
      <c r="D3" s="211"/>
      <c r="E3" s="211"/>
      <c r="F3" s="211"/>
      <c r="G3" s="211"/>
      <c r="H3" s="211"/>
      <c r="I3" s="211"/>
      <c r="J3" s="211"/>
    </row>
    <row r="4" spans="1:11">
      <c r="A4" s="210" t="s">
        <v>31</v>
      </c>
      <c r="B4" s="209" t="s">
        <v>32</v>
      </c>
      <c r="C4" s="208" t="s">
        <v>33</v>
      </c>
      <c r="D4" s="208" t="s">
        <v>40</v>
      </c>
      <c r="E4" s="208"/>
      <c r="F4" s="208"/>
      <c r="G4" s="208" t="s">
        <v>34</v>
      </c>
      <c r="H4" s="208" t="s">
        <v>41</v>
      </c>
      <c r="I4" s="208"/>
      <c r="J4" s="208"/>
    </row>
    <row r="5" spans="1:11" ht="22.5" customHeight="1">
      <c r="A5" s="210"/>
      <c r="B5" s="209"/>
      <c r="C5" s="208"/>
      <c r="D5" s="29" t="s">
        <v>9</v>
      </c>
      <c r="E5" s="29" t="s">
        <v>10</v>
      </c>
      <c r="F5" s="29" t="s">
        <v>11</v>
      </c>
      <c r="G5" s="208"/>
      <c r="H5" s="29" t="s">
        <v>9</v>
      </c>
      <c r="I5" s="29" t="s">
        <v>10</v>
      </c>
      <c r="J5" s="29" t="s">
        <v>11</v>
      </c>
    </row>
    <row r="6" spans="1:11" ht="22.5" customHeight="1">
      <c r="A6" s="47">
        <v>1</v>
      </c>
      <c r="B6" s="48" t="s">
        <v>1246</v>
      </c>
      <c r="C6" s="32">
        <f>COUNTIFS('Oct'' 18'!D$5:D$164,"Anganwadi")</f>
        <v>0</v>
      </c>
      <c r="D6" s="33">
        <f>SUMIF('Oct'' 18'!$D$5:$D$164,"Anganwadi",'Oct'' 18'!$G$5:$G$164)</f>
        <v>0</v>
      </c>
      <c r="E6" s="33">
        <f>SUMIF('Oct'' 18'!$D$5:$D$164,"Anganwadi",'Oct'' 18'!$H$5:$H$164)</f>
        <v>0</v>
      </c>
      <c r="F6" s="33">
        <f>+D6+E6</f>
        <v>0</v>
      </c>
      <c r="G6" s="32">
        <f>COUNTIF('Oct'' 18'!D5:D164,"School")</f>
        <v>36</v>
      </c>
      <c r="H6" s="33">
        <f>SUMIF('Oct'' 18'!$D$5:$D$164,"School",'Oct'' 18'!$G$5:$G$164)</f>
        <v>1223</v>
      </c>
      <c r="I6" s="33">
        <f>SUMIF('Oct'' 18'!$D$5:$D$164,"School",'Oct'' 18'!$H$5:$H$164)</f>
        <v>1697</v>
      </c>
      <c r="J6" s="33">
        <f>+H6+I6</f>
        <v>2920</v>
      </c>
      <c r="K6" s="34"/>
    </row>
    <row r="7" spans="1:11" ht="22.5" customHeight="1">
      <c r="A7" s="30">
        <v>2</v>
      </c>
      <c r="B7" s="31" t="s">
        <v>1247</v>
      </c>
      <c r="C7" s="32">
        <f>COUNTIF('Nov'' 18'!D5:D164,"Anganwadi")</f>
        <v>0</v>
      </c>
      <c r="D7" s="33">
        <f>SUMIF('Nov'' 18'!$D$5:$D$164,"Anganwadi",'Nov'' 18'!$G$5:$G$164)</f>
        <v>0</v>
      </c>
      <c r="E7" s="33">
        <f>SUMIF('Nov'' 18'!$D$5:$D$164,"Anganwadi",'Nov'' 18'!$H$5:$H$164)</f>
        <v>0</v>
      </c>
      <c r="F7" s="33">
        <f t="shared" ref="F7:F11" si="0">+D7+E7</f>
        <v>0</v>
      </c>
      <c r="G7" s="32">
        <f>COUNTIF('Nov'' 18'!D5:D164,"School")</f>
        <v>25</v>
      </c>
      <c r="H7" s="33">
        <f>SUMIF('Nov'' 18'!$D$5:$D$164,"School",'Nov'' 18'!$G$5:$G$164)</f>
        <v>2253</v>
      </c>
      <c r="I7" s="33">
        <f>SUMIF('Nov'' 18'!$D$5:$D$164,"School",'Nov'' 18'!$H$5:$H$164)</f>
        <v>1115</v>
      </c>
      <c r="J7" s="33">
        <f t="shared" ref="J7:J11" si="1">+H7+I7</f>
        <v>3368</v>
      </c>
    </row>
    <row r="8" spans="1:11" ht="22.5" customHeight="1">
      <c r="A8" s="30">
        <v>3</v>
      </c>
      <c r="B8" s="31" t="s">
        <v>1248</v>
      </c>
      <c r="C8" s="32">
        <f>COUNTIF('Dec'' 18'!D5:D164,"Anganwadi")</f>
        <v>0</v>
      </c>
      <c r="D8" s="33">
        <f>SUMIF('Dec'' 18'!$D$5:$D$164,"Anganwadi",'Dec'' 18'!$G$5:$G$164)</f>
        <v>0</v>
      </c>
      <c r="E8" s="33">
        <f>SUMIF('Dec'' 18'!$D$5:$D$164,"Anganwadi",'Dec'' 18'!$H$5:$H$164)</f>
        <v>0</v>
      </c>
      <c r="F8" s="33">
        <f t="shared" si="0"/>
        <v>0</v>
      </c>
      <c r="G8" s="32">
        <f>COUNTIF('Dec'' 18'!D5:D164,"School")</f>
        <v>10</v>
      </c>
      <c r="H8" s="33">
        <f>SUMIF('Dec'' 18'!$D$5:$D$164,"School",'Dec'' 18'!$G$5:$G$164)</f>
        <v>189</v>
      </c>
      <c r="I8" s="33">
        <f>SUMIF('Dec'' 18'!$D$5:$D$164,"School",'Dec'' 18'!$H$5:$H$164)</f>
        <v>184</v>
      </c>
      <c r="J8" s="33">
        <f t="shared" si="1"/>
        <v>373</v>
      </c>
    </row>
    <row r="9" spans="1:11" ht="22.5" customHeight="1">
      <c r="A9" s="30">
        <v>4</v>
      </c>
      <c r="B9" s="31" t="s">
        <v>1249</v>
      </c>
      <c r="C9" s="32">
        <f>COUNTIF('Jan'' 19'!D5:D164,"Anganwadi")</f>
        <v>0</v>
      </c>
      <c r="D9" s="33">
        <f>SUMIF('Jan'' 19'!$D$5:$D$164,"Anganwadi",'Jan'' 19'!$G$5:$G$164)</f>
        <v>0</v>
      </c>
      <c r="E9" s="33">
        <f>SUMIF('Jan'' 19'!$D$5:$D$164,"Anganwadi",'Jan'' 19'!$H$5:$H$164)</f>
        <v>0</v>
      </c>
      <c r="F9" s="33">
        <f t="shared" si="0"/>
        <v>0</v>
      </c>
      <c r="G9" s="32">
        <f>COUNTIF('Jan'' 19'!D5:D164,"School")</f>
        <v>7</v>
      </c>
      <c r="H9" s="33">
        <f>SUMIF('Jan'' 19'!$D$5:$D$164,"School",'Jan'' 19'!$G$5:$G$164)</f>
        <v>348</v>
      </c>
      <c r="I9" s="33">
        <f>SUMIF('Jan'' 19'!$D$5:$D$164,"School",'Jan'' 19'!$H$5:$H$164)</f>
        <v>327</v>
      </c>
      <c r="J9" s="33">
        <f t="shared" si="1"/>
        <v>675</v>
      </c>
    </row>
    <row r="10" spans="1:11" ht="22.5" customHeight="1">
      <c r="A10" s="30">
        <v>5</v>
      </c>
      <c r="B10" s="31" t="s">
        <v>1250</v>
      </c>
      <c r="C10" s="32">
        <f>COUNTIF('Feb'' 19'!D5:D164,"Anganwadi")</f>
        <v>0</v>
      </c>
      <c r="D10" s="33">
        <f>SUMIF('Feb'' 19'!$D$5:$D$164,"Anganwadi",'Feb'' 19'!$G$5:$G$164)</f>
        <v>0</v>
      </c>
      <c r="E10" s="33">
        <f>SUMIF('Feb'' 19'!$D$5:$D$164,"Anganwadi",'Feb'' 19'!$H$5:$H$164)</f>
        <v>0</v>
      </c>
      <c r="F10" s="33">
        <f t="shared" si="0"/>
        <v>0</v>
      </c>
      <c r="G10" s="32">
        <f>COUNTIF('Feb'' 19'!D5:D164,"School")</f>
        <v>25</v>
      </c>
      <c r="H10" s="33">
        <f>SUMIF('Feb'' 19'!$D$5:$D$164,"School",'Feb'' 19'!$G$5:$G$164)</f>
        <v>1891</v>
      </c>
      <c r="I10" s="33">
        <f>SUMIF('Feb'' 19'!$D$5:$D$164,"School",'Feb'' 19'!$H$5:$H$164)</f>
        <v>1768</v>
      </c>
      <c r="J10" s="33">
        <f t="shared" si="1"/>
        <v>3659</v>
      </c>
    </row>
    <row r="11" spans="1:11" ht="22.5" customHeight="1">
      <c r="A11" s="30">
        <v>6</v>
      </c>
      <c r="B11" s="31" t="s">
        <v>1251</v>
      </c>
      <c r="C11" s="32">
        <f>COUNTIF('March'' 19'!D5:D164,"Anganwadi")</f>
        <v>0</v>
      </c>
      <c r="D11" s="33">
        <f>SUMIF('March'' 19'!$D$5:$D$164,"Anganwadi",'March'' 19'!$G$5:$G$164)</f>
        <v>0</v>
      </c>
      <c r="E11" s="33">
        <f>SUMIF('March'' 19'!$D$5:$D$164,"Anganwadi",'March'' 19'!$H$5:$H$164)</f>
        <v>0</v>
      </c>
      <c r="F11" s="33">
        <f t="shared" si="0"/>
        <v>0</v>
      </c>
      <c r="G11" s="32">
        <f>COUNTIF('March'' 19'!D5:D164,"School")</f>
        <v>40</v>
      </c>
      <c r="H11" s="33">
        <f>SUMIF('March'' 19'!$D$5:$D$164,"School",'March'' 19'!$G$5:$G$164)</f>
        <v>1431</v>
      </c>
      <c r="I11" s="33">
        <f>SUMIF('March'' 19'!$D$5:$D$164,"School",'March'' 19'!$H$5:$H$164)</f>
        <v>1529</v>
      </c>
      <c r="J11" s="33">
        <f t="shared" si="1"/>
        <v>2960</v>
      </c>
    </row>
    <row r="12" spans="1:11" ht="19.5" customHeight="1">
      <c r="A12" s="199" t="s">
        <v>42</v>
      </c>
      <c r="B12" s="199"/>
      <c r="C12" s="35">
        <f>SUM(C6:C11)</f>
        <v>0</v>
      </c>
      <c r="D12" s="35">
        <f t="shared" ref="D12:J12" si="2">SUM(D6:D11)</f>
        <v>0</v>
      </c>
      <c r="E12" s="35">
        <f t="shared" si="2"/>
        <v>0</v>
      </c>
      <c r="F12" s="35">
        <f t="shared" si="2"/>
        <v>0</v>
      </c>
      <c r="G12" s="35">
        <f t="shared" si="2"/>
        <v>143</v>
      </c>
      <c r="H12" s="35">
        <f t="shared" si="2"/>
        <v>7335</v>
      </c>
      <c r="I12" s="35">
        <f t="shared" si="2"/>
        <v>6620</v>
      </c>
      <c r="J12" s="35">
        <f t="shared" si="2"/>
        <v>13955</v>
      </c>
    </row>
    <row r="14" spans="1:11">
      <c r="A14" s="194" t="s">
        <v>71</v>
      </c>
      <c r="B14" s="194"/>
      <c r="C14" s="194"/>
      <c r="D14" s="194"/>
      <c r="E14" s="194"/>
      <c r="F14" s="194"/>
    </row>
    <row r="15" spans="1:11" ht="82.5">
      <c r="A15" s="45" t="s">
        <v>31</v>
      </c>
      <c r="B15" s="44" t="s">
        <v>32</v>
      </c>
      <c r="C15" s="49" t="s">
        <v>68</v>
      </c>
      <c r="D15" s="43" t="s">
        <v>33</v>
      </c>
      <c r="E15" s="43" t="s">
        <v>34</v>
      </c>
      <c r="F15" s="43" t="s">
        <v>69</v>
      </c>
    </row>
    <row r="16" spans="1:11">
      <c r="A16" s="197">
        <v>1</v>
      </c>
      <c r="B16" s="195" t="s">
        <v>1246</v>
      </c>
      <c r="C16" s="50" t="s">
        <v>66</v>
      </c>
      <c r="D16" s="32">
        <f>COUNTIFS('Oct'' 18'!B$5:B$164,"Team 1",'Oct'' 18'!D$5:D$164,"Anganwadi")</f>
        <v>0</v>
      </c>
      <c r="E16" s="32">
        <f>COUNTIFS('Oct'' 18'!B$5:B$164,"Team 1",'Oct'' 18'!D$5:D$164,"School")</f>
        <v>24</v>
      </c>
      <c r="F16" s="33">
        <f>SUMIF('Oct'' 18'!$B$5:$B$164,"Team 1",'Oct'' 18'!$I$5:$I$164)</f>
        <v>2684</v>
      </c>
    </row>
    <row r="17" spans="1:6">
      <c r="A17" s="198"/>
      <c r="B17" s="196"/>
      <c r="C17" s="50" t="s">
        <v>67</v>
      </c>
      <c r="D17" s="32">
        <f>COUNTIFS('Oct'' 18'!B$5:B$164,"Team 2",'Oct'' 18'!D$5:D$164,"Anganwadi")</f>
        <v>0</v>
      </c>
      <c r="E17" s="32">
        <f>COUNTIFS('Oct'' 18'!B$5:B$164,"Team 2",'Oct'' 18'!D$5:D$164,"School")</f>
        <v>12</v>
      </c>
      <c r="F17" s="33">
        <f>SUMIF('Oct'' 18'!$B$5:$B$164,"Team 2",'Oct'' 18'!$I$5:$I$164)</f>
        <v>1835</v>
      </c>
    </row>
    <row r="18" spans="1:6">
      <c r="A18" s="197">
        <v>2</v>
      </c>
      <c r="B18" s="195" t="s">
        <v>1247</v>
      </c>
      <c r="C18" s="50" t="s">
        <v>66</v>
      </c>
      <c r="D18" s="32">
        <f>COUNTIFS('Nov'' 18'!B$5:B$164,"Team 1",'Nov'' 18'!D$5:D$164,"Anganwadi")</f>
        <v>0</v>
      </c>
      <c r="E18" s="32">
        <f>COUNTIFS('Nov'' 18'!B$5:B$164,"Team 1",'Nov'' 18'!D$5:D$164,"School")</f>
        <v>10</v>
      </c>
      <c r="F18" s="33">
        <f>SUMIF('Nov'' 18'!$B$5:$B$164,"Team 1",'Nov'' 18'!$I$5:$I$164)</f>
        <v>3255</v>
      </c>
    </row>
    <row r="19" spans="1:6">
      <c r="A19" s="198"/>
      <c r="B19" s="196"/>
      <c r="C19" s="50" t="s">
        <v>67</v>
      </c>
      <c r="D19" s="32">
        <f>COUNTIFS('Nov'' 18'!B$5:B$164,"Team 2",'Nov'' 18'!D$5:D$164,"Anganwadi")</f>
        <v>0</v>
      </c>
      <c r="E19" s="32">
        <f>COUNTIFS('Nov'' 18'!B$5:B$164,"Team 2",'Nov'' 18'!D$5:D$164,"School")</f>
        <v>15</v>
      </c>
      <c r="F19" s="33">
        <f>SUMIF('Nov'' 18'!$B$5:$B$164,"Team 2",'Nov'' 18'!$I$5:$I$164)</f>
        <v>1870</v>
      </c>
    </row>
    <row r="20" spans="1:6">
      <c r="A20" s="197">
        <v>3</v>
      </c>
      <c r="B20" s="195" t="s">
        <v>1248</v>
      </c>
      <c r="C20" s="50" t="s">
        <v>66</v>
      </c>
      <c r="D20" s="32">
        <f>COUNTIFS('Dec'' 18'!B$5:B$164,"Team 1",'Dec'' 18'!D$5:D$164,"Anganwadi")</f>
        <v>0</v>
      </c>
      <c r="E20" s="32">
        <f>COUNTIFS('Dec'' 18'!B$5:B$164,"Team 1",'Dec'' 18'!D$5:D$164,"School")</f>
        <v>0</v>
      </c>
      <c r="F20" s="33">
        <f>SUMIF('Dec'' 18'!$B$5:$B$164,"Team 1",'Dec'' 18'!$I$5:$I$164)</f>
        <v>6042</v>
      </c>
    </row>
    <row r="21" spans="1:6">
      <c r="A21" s="198"/>
      <c r="B21" s="196"/>
      <c r="C21" s="50" t="s">
        <v>67</v>
      </c>
      <c r="D21" s="32">
        <f>COUNTIFS('Dec'' 18'!B$5:B$164,"Team 2",'Dec'' 18'!D$5:D$164,"Anganwadi")</f>
        <v>0</v>
      </c>
      <c r="E21" s="32">
        <f>COUNTIFS('Dec'' 18'!B$5:B$164,"Team 2",'Dec'' 18'!D$5:D$164,"School")</f>
        <v>10</v>
      </c>
      <c r="F21" s="33">
        <f>SUMIF('Dec'' 18'!$B$5:$B$164,"Team 2",'Dec'' 18'!$I$5:$I$164)</f>
        <v>3203</v>
      </c>
    </row>
    <row r="22" spans="1:6">
      <c r="A22" s="197">
        <v>4</v>
      </c>
      <c r="B22" s="195" t="s">
        <v>1249</v>
      </c>
      <c r="C22" s="50" t="s">
        <v>66</v>
      </c>
      <c r="D22" s="32">
        <f>COUNTIFS('Jan'' 19'!B$5:B$164,"Team 1",'Jan'' 19'!D$5:D$164,"Anganwadi")</f>
        <v>0</v>
      </c>
      <c r="E22" s="32">
        <f>COUNTIFS('Jan'' 19'!B$5:B$164,"Team 1",'Jan'' 19'!D$5:D$164,"School")</f>
        <v>7</v>
      </c>
      <c r="F22" s="33">
        <f>SUMIF('Jan'' 19'!$B$5:$B$164,"Team 1",'Jan'' 19'!$I$5:$I$164)</f>
        <v>4041</v>
      </c>
    </row>
    <row r="23" spans="1:6">
      <c r="A23" s="198"/>
      <c r="B23" s="196"/>
      <c r="C23" s="50" t="s">
        <v>67</v>
      </c>
      <c r="D23" s="32">
        <f>COUNTIFS('Jan'' 19'!B$5:B$164,"Team 2",'Jan'' 19'!D$5:D$164,"Anganwadi")</f>
        <v>0</v>
      </c>
      <c r="E23" s="32">
        <f>COUNTIFS('Jan'' 19'!B$5:B$164,"Team 2",'Jan'' 19'!D$5:D$164,"School")</f>
        <v>0</v>
      </c>
      <c r="F23" s="33">
        <f>SUMIF('Jan'' 19'!$B$5:$B$164,"Team 2",'Jan'' 19'!$I$5:$I$164)</f>
        <v>2999</v>
      </c>
    </row>
    <row r="24" spans="1:6">
      <c r="A24" s="197">
        <v>5</v>
      </c>
      <c r="B24" s="195" t="s">
        <v>1250</v>
      </c>
      <c r="C24" s="50" t="s">
        <v>66</v>
      </c>
      <c r="D24" s="32">
        <f>COUNTIFS('Feb'' 19'!B$5:B$164,"Team 1",'Feb'' 19'!D$5:D$164,"Anganwadi")</f>
        <v>0</v>
      </c>
      <c r="E24" s="32">
        <f>COUNTIFS('Feb'' 19'!B$5:B$164,"Team 1",'Feb'' 19'!D$5:D$164,"School")</f>
        <v>11</v>
      </c>
      <c r="F24" s="33">
        <f>SUMIF('Feb'' 19'!$B$5:$B$164,"Team 1",'Feb'' 19'!$I$5:$I$164)</f>
        <v>3490</v>
      </c>
    </row>
    <row r="25" spans="1:6">
      <c r="A25" s="198"/>
      <c r="B25" s="196"/>
      <c r="C25" s="50" t="s">
        <v>67</v>
      </c>
      <c r="D25" s="32">
        <f>COUNTIFS('Feb'' 19'!B$5:B$164,"Team 2",'Feb'' 19'!D$5:D$164,"Anganwadi")</f>
        <v>0</v>
      </c>
      <c r="E25" s="32">
        <f>COUNTIFS('Feb'' 19'!B$5:B$164,"Team 2",'Feb'' 19'!D$5:D$164,"School")</f>
        <v>14</v>
      </c>
      <c r="F25" s="33">
        <f>SUMIF('Feb'' 19'!$B$5:$B$164,"Team 2",'Feb'' 19'!$I$5:$I$164)</f>
        <v>2783</v>
      </c>
    </row>
    <row r="26" spans="1:6">
      <c r="A26" s="197">
        <v>6</v>
      </c>
      <c r="B26" s="195" t="s">
        <v>1251</v>
      </c>
      <c r="C26" s="50" t="s">
        <v>66</v>
      </c>
      <c r="D26" s="32">
        <f>COUNTIFS('March'' 19'!B$5:B$164,"Team 1",'March'' 19'!D$5:D$164,"Anganwadi")</f>
        <v>0</v>
      </c>
      <c r="E26" s="32">
        <f>COUNTIFS('March'' 19'!B$5:B$164,"Team 1",'March'' 19'!D$5:D$164,"School")</f>
        <v>19</v>
      </c>
      <c r="F26" s="33">
        <f>SUMIF('March'' 19'!$B$5:$B$164,"Team 1",'March'' 19'!$I$5:$I$164)</f>
        <v>4041</v>
      </c>
    </row>
    <row r="27" spans="1:6">
      <c r="A27" s="198"/>
      <c r="B27" s="196"/>
      <c r="C27" s="50" t="s">
        <v>67</v>
      </c>
      <c r="D27" s="32">
        <f>COUNTIFS('March'' 19'!B$5:B$164,"Team 2",'March'' 19'!D$5:D$164,"Anganwadi")</f>
        <v>0</v>
      </c>
      <c r="E27" s="32">
        <f>COUNTIFS('March'' 19'!B$5:B$164,"Team 2",'March'' 19'!D$5:D$164,"School")</f>
        <v>21</v>
      </c>
      <c r="F27" s="33">
        <f>SUMIF('March'' 19'!$B$5:$B$164,"Team 2",'March'' 19'!$I$5:$I$164)</f>
        <v>3147</v>
      </c>
    </row>
    <row r="28" spans="1:6">
      <c r="A28" s="42" t="s">
        <v>42</v>
      </c>
      <c r="B28" s="42"/>
      <c r="C28" s="42"/>
      <c r="D28" s="42">
        <f>SUM(D16:D27)</f>
        <v>0</v>
      </c>
      <c r="E28" s="42">
        <f>SUM(E16:E27)</f>
        <v>143</v>
      </c>
      <c r="F28" s="42">
        <f>SUM(F16:F27)</f>
        <v>39390</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 18</vt:lpstr>
      <vt:lpstr>Nov' 18</vt:lpstr>
      <vt:lpstr>Dec' 18</vt:lpstr>
      <vt:lpstr>Jan' 19</vt:lpstr>
      <vt:lpstr>Feb' 19</vt:lpstr>
      <vt:lpstr>March' 19</vt:lpstr>
      <vt:lpstr>Summary Sheet</vt:lpstr>
      <vt:lpstr>'Dec'' 18'!Print_Titles</vt:lpstr>
      <vt:lpstr>'Feb'' 19'!Print_Titles</vt:lpstr>
      <vt:lpstr>'Jan'' 19'!Print_Titles</vt:lpstr>
      <vt:lpstr>'March'' 19'!Print_Titles</vt:lpstr>
      <vt:lpstr>'Nov'' 18'!Print_Titles</vt:lpstr>
      <vt:lpstr>'Oct'' 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2018-12-24T08:50:32Z</dcterms:modified>
</cp:coreProperties>
</file>