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5" windowWidth="14805" windowHeight="8010" activeTab="7"/>
  </bookViews>
  <sheets>
    <sheet name="Block at a Glance" sheetId="1" r:id="rId1"/>
    <sheet name="Oct'18" sheetId="5" r:id="rId2"/>
    <sheet name="Nov'18" sheetId="17" r:id="rId3"/>
    <sheet name="Dec'18" sheetId="18" r:id="rId4"/>
    <sheet name="Jan'19" sheetId="19" r:id="rId5"/>
    <sheet name="Feb'19" sheetId="20" r:id="rId6"/>
    <sheet name="Mar'19" sheetId="21" r:id="rId7"/>
    <sheet name="Summary Sheet" sheetId="11" r:id="rId8"/>
  </sheets>
  <definedNames>
    <definedName name="_xlnm._FilterDatabase" localSheetId="0" hidden="1">'Block at a Glance'!$A$4:$M$14</definedName>
    <definedName name="_xlnm.Print_Titles" localSheetId="3">'Dec''18'!$3:$4</definedName>
    <definedName name="_xlnm.Print_Titles" localSheetId="5">'Feb''19'!$3:$4</definedName>
    <definedName name="_xlnm.Print_Titles" localSheetId="4">'Jan''19'!$3:$4</definedName>
    <definedName name="_xlnm.Print_Titles" localSheetId="6">'Mar''19'!$3:$4</definedName>
    <definedName name="_xlnm.Print_Titles" localSheetId="2">'Nov''18'!$3:$4</definedName>
    <definedName name="_xlnm.Print_Titles" localSheetId="1">'Oct''18'!$3:$4</definedName>
  </definedNames>
  <calcPr calcId="124519"/>
</workbook>
</file>

<file path=xl/calcChain.xml><?xml version="1.0" encoding="utf-8"?>
<calcChain xmlns="http://schemas.openxmlformats.org/spreadsheetml/2006/main">
  <c r="I75" i="19"/>
  <c r="I74"/>
  <c r="I73"/>
  <c r="I72"/>
  <c r="I9" i="5"/>
  <c r="I10"/>
  <c r="I11"/>
  <c r="I12"/>
  <c r="I13"/>
  <c r="I14"/>
  <c r="I15"/>
  <c r="I16"/>
  <c r="I18"/>
  <c r="I19"/>
  <c r="I20"/>
  <c r="I21"/>
  <c r="I22"/>
  <c r="I23"/>
  <c r="I24"/>
  <c r="I25"/>
  <c r="I26"/>
  <c r="I27"/>
  <c r="I28"/>
  <c r="I29"/>
  <c r="I30"/>
  <c r="I31"/>
  <c r="I32"/>
  <c r="I33"/>
  <c r="I34"/>
  <c r="I35"/>
  <c r="I36"/>
  <c r="I37"/>
  <c r="I38"/>
  <c r="I39"/>
  <c r="I40"/>
  <c r="I41"/>
  <c r="I42"/>
  <c r="I43"/>
  <c r="I44"/>
  <c r="I45"/>
  <c r="I46"/>
  <c r="I47"/>
  <c r="I48"/>
  <c r="I49"/>
  <c r="I50"/>
  <c r="I51"/>
  <c r="I52"/>
  <c r="I7"/>
  <c r="I8"/>
  <c r="I74" i="21"/>
  <c r="I73"/>
  <c r="I72"/>
  <c r="I71"/>
  <c r="I70"/>
  <c r="I69"/>
  <c r="I68"/>
  <c r="I67"/>
  <c r="I66"/>
  <c r="I65"/>
  <c r="I64"/>
  <c r="I63"/>
  <c r="I62"/>
  <c r="I61"/>
  <c r="I60"/>
  <c r="I59"/>
  <c r="I58"/>
  <c r="I57"/>
  <c r="I56"/>
  <c r="I55"/>
  <c r="I54"/>
  <c r="I53"/>
  <c r="I52"/>
  <c r="I51"/>
  <c r="I50"/>
  <c r="I49"/>
  <c r="I48"/>
  <c r="I47"/>
  <c r="I46"/>
  <c r="I45"/>
  <c r="I44"/>
  <c r="I43"/>
  <c r="I42"/>
  <c r="I41"/>
  <c r="I40"/>
  <c r="I39"/>
  <c r="I38"/>
  <c r="I37"/>
  <c r="I36"/>
  <c r="I35"/>
  <c r="I34"/>
  <c r="I33"/>
  <c r="I32"/>
  <c r="I31"/>
  <c r="I30"/>
  <c r="I28"/>
  <c r="I27"/>
  <c r="I26"/>
  <c r="I25"/>
  <c r="I24"/>
  <c r="I23"/>
  <c r="I21"/>
  <c r="I20"/>
  <c r="I19"/>
  <c r="I16"/>
  <c r="I15"/>
  <c r="I14"/>
  <c r="I13"/>
  <c r="I12"/>
  <c r="I11"/>
  <c r="I10"/>
  <c r="I9"/>
  <c r="I8"/>
  <c r="I7"/>
  <c r="I6"/>
  <c r="I5"/>
  <c r="I83" i="20"/>
  <c r="I82"/>
  <c r="I81"/>
  <c r="I80"/>
  <c r="I79"/>
  <c r="I78"/>
  <c r="I77"/>
  <c r="I76"/>
  <c r="I75"/>
  <c r="I74"/>
  <c r="I73"/>
  <c r="I72"/>
  <c r="I71"/>
  <c r="I70"/>
  <c r="I69"/>
  <c r="I68"/>
  <c r="I67"/>
  <c r="I66"/>
  <c r="I65"/>
  <c r="I64"/>
  <c r="I63"/>
  <c r="I62"/>
  <c r="I61"/>
  <c r="I60"/>
  <c r="I59"/>
  <c r="I58"/>
  <c r="I57"/>
  <c r="I56"/>
  <c r="I55"/>
  <c r="I54"/>
  <c r="I53"/>
  <c r="I52"/>
  <c r="I51"/>
  <c r="I50"/>
  <c r="I49"/>
  <c r="I48"/>
  <c r="I47"/>
  <c r="I44"/>
  <c r="I43"/>
  <c r="I42"/>
  <c r="I41"/>
  <c r="I40"/>
  <c r="I39"/>
  <c r="I38"/>
  <c r="I37"/>
  <c r="I36"/>
  <c r="I35"/>
  <c r="I34"/>
  <c r="I33"/>
  <c r="I32"/>
  <c r="I31"/>
  <c r="I30"/>
  <c r="I29"/>
  <c r="I28"/>
  <c r="I27"/>
  <c r="I26"/>
  <c r="I25"/>
  <c r="I24"/>
  <c r="I23"/>
  <c r="I22"/>
  <c r="I21"/>
  <c r="I20"/>
  <c r="I19"/>
  <c r="I18"/>
  <c r="I17"/>
  <c r="I16"/>
  <c r="I15"/>
  <c r="I14"/>
  <c r="I13"/>
  <c r="I12"/>
  <c r="I11"/>
  <c r="I10"/>
  <c r="I9"/>
  <c r="I8"/>
  <c r="I7"/>
  <c r="I6"/>
  <c r="I5"/>
  <c r="I71" i="19"/>
  <c r="I70"/>
  <c r="I69"/>
  <c r="I68"/>
  <c r="I67"/>
  <c r="I66"/>
  <c r="I65"/>
  <c r="I64"/>
  <c r="I63"/>
  <c r="I62"/>
  <c r="I61"/>
  <c r="I60"/>
  <c r="I59"/>
  <c r="I58"/>
  <c r="I57"/>
  <c r="I56"/>
  <c r="I55"/>
  <c r="I54"/>
  <c r="I53"/>
  <c r="I52"/>
  <c r="I51"/>
  <c r="I50"/>
  <c r="I49"/>
  <c r="I48"/>
  <c r="I47"/>
  <c r="I46"/>
  <c r="I45"/>
  <c r="I44"/>
  <c r="I43"/>
  <c r="I42"/>
  <c r="I41"/>
  <c r="I40"/>
  <c r="I39"/>
  <c r="I38"/>
  <c r="I37"/>
  <c r="I36"/>
  <c r="I35"/>
  <c r="I34"/>
  <c r="I33"/>
  <c r="I32"/>
  <c r="I31"/>
  <c r="I30"/>
  <c r="I29"/>
  <c r="I28"/>
  <c r="I27"/>
  <c r="I26"/>
  <c r="I25"/>
  <c r="I24"/>
  <c r="I23"/>
  <c r="I22"/>
  <c r="I21"/>
  <c r="I20"/>
  <c r="I19"/>
  <c r="I18"/>
  <c r="I17"/>
  <c r="I16"/>
  <c r="I15"/>
  <c r="I14"/>
  <c r="I13"/>
  <c r="I12"/>
  <c r="I11"/>
  <c r="I10"/>
  <c r="I9"/>
  <c r="I8"/>
  <c r="I7"/>
  <c r="I6"/>
  <c r="I5"/>
  <c r="I73" i="18"/>
  <c r="I72"/>
  <c r="I71"/>
  <c r="I70"/>
  <c r="I69"/>
  <c r="I68"/>
  <c r="I67"/>
  <c r="I66"/>
  <c r="I65"/>
  <c r="I64"/>
  <c r="I63"/>
  <c r="I62"/>
  <c r="I61"/>
  <c r="I59"/>
  <c r="I58"/>
  <c r="I57"/>
  <c r="I56"/>
  <c r="I55"/>
  <c r="I54"/>
  <c r="I53"/>
  <c r="I52"/>
  <c r="I51"/>
  <c r="I50"/>
  <c r="I49"/>
  <c r="I48"/>
  <c r="I47"/>
  <c r="I46"/>
  <c r="I45"/>
  <c r="I44"/>
  <c r="I43"/>
  <c r="I42"/>
  <c r="I41"/>
  <c r="I40"/>
  <c r="I39"/>
  <c r="I38"/>
  <c r="I37"/>
  <c r="I36"/>
  <c r="I35"/>
  <c r="I34"/>
  <c r="I33"/>
  <c r="I32"/>
  <c r="I31"/>
  <c r="I30"/>
  <c r="I29"/>
  <c r="I28"/>
  <c r="I27"/>
  <c r="I26"/>
  <c r="I25"/>
  <c r="I24"/>
  <c r="I23"/>
  <c r="I22"/>
  <c r="I21"/>
  <c r="I20"/>
  <c r="I19"/>
  <c r="I18"/>
  <c r="I17"/>
  <c r="I16"/>
  <c r="I15"/>
  <c r="I14"/>
  <c r="I13"/>
  <c r="I12"/>
  <c r="I11"/>
  <c r="I10"/>
  <c r="I9"/>
  <c r="I8"/>
  <c r="I7"/>
  <c r="I6"/>
  <c r="I5"/>
  <c r="I5" i="5"/>
  <c r="I72" i="17"/>
  <c r="I71"/>
  <c r="I70"/>
  <c r="I69"/>
  <c r="I68"/>
  <c r="I67"/>
  <c r="I66"/>
  <c r="I65"/>
  <c r="I64"/>
  <c r="I63"/>
  <c r="I62"/>
  <c r="I61"/>
  <c r="I60"/>
  <c r="I59"/>
  <c r="I58"/>
  <c r="I57"/>
  <c r="I56"/>
  <c r="I55"/>
  <c r="I54"/>
  <c r="I53"/>
  <c r="I52"/>
  <c r="I51"/>
  <c r="I50"/>
  <c r="I49"/>
  <c r="I48"/>
  <c r="I47"/>
  <c r="I46"/>
  <c r="I45"/>
  <c r="I44"/>
  <c r="I43"/>
  <c r="I42"/>
  <c r="I41"/>
  <c r="I40"/>
  <c r="I39"/>
  <c r="I38"/>
  <c r="I37"/>
  <c r="I36"/>
  <c r="I35"/>
  <c r="I34"/>
  <c r="I33"/>
  <c r="I32"/>
  <c r="I31"/>
  <c r="I30"/>
  <c r="I29"/>
  <c r="I28"/>
  <c r="I27"/>
  <c r="I26"/>
  <c r="I25"/>
  <c r="I24"/>
  <c r="I23"/>
  <c r="I22"/>
  <c r="I21"/>
  <c r="I20"/>
  <c r="I19"/>
  <c r="I18"/>
  <c r="I17"/>
  <c r="I16"/>
  <c r="I15"/>
  <c r="I14"/>
  <c r="I13"/>
  <c r="I12"/>
  <c r="I11"/>
  <c r="I10"/>
  <c r="I9"/>
  <c r="I8"/>
  <c r="I7"/>
  <c r="I6"/>
  <c r="I5"/>
  <c r="E25" i="11" l="1"/>
  <c r="E27"/>
  <c r="D27"/>
  <c r="E26"/>
  <c r="D26"/>
  <c r="D25"/>
  <c r="E24"/>
  <c r="D24"/>
  <c r="E23"/>
  <c r="D23"/>
  <c r="E22"/>
  <c r="D22"/>
  <c r="E21"/>
  <c r="D21"/>
  <c r="E20"/>
  <c r="D20"/>
  <c r="E19"/>
  <c r="D19"/>
  <c r="E18"/>
  <c r="D18"/>
  <c r="E17"/>
  <c r="E16"/>
  <c r="D6"/>
  <c r="E6"/>
  <c r="C6"/>
  <c r="D17"/>
  <c r="D16"/>
  <c r="D28" l="1"/>
  <c r="E28"/>
  <c r="B167" i="21" l="1"/>
  <c r="B166"/>
  <c r="B167" i="20"/>
  <c r="B166"/>
  <c r="B167" i="19"/>
  <c r="B166"/>
  <c r="B167" i="18"/>
  <c r="B166"/>
  <c r="B167" i="17"/>
  <c r="B166"/>
  <c r="B167" i="5"/>
  <c r="B166"/>
  <c r="C11" i="11"/>
  <c r="C10"/>
  <c r="C9"/>
  <c r="G11"/>
  <c r="G10"/>
  <c r="G9"/>
  <c r="I11"/>
  <c r="H11"/>
  <c r="I10"/>
  <c r="H10"/>
  <c r="I9"/>
  <c r="H9"/>
  <c r="I8"/>
  <c r="H8"/>
  <c r="I7"/>
  <c r="H7"/>
  <c r="E11"/>
  <c r="D11"/>
  <c r="E10"/>
  <c r="E9"/>
  <c r="D10"/>
  <c r="D9"/>
  <c r="E8"/>
  <c r="D8"/>
  <c r="E7"/>
  <c r="D7"/>
  <c r="G8"/>
  <c r="G7"/>
  <c r="I6"/>
  <c r="H6"/>
  <c r="G6" l="1"/>
  <c r="C8"/>
  <c r="C7"/>
  <c r="H165" i="5" l="1"/>
  <c r="G165"/>
  <c r="D167"/>
  <c r="D166"/>
  <c r="C165"/>
  <c r="D167" i="21"/>
  <c r="D166"/>
  <c r="H165"/>
  <c r="G165"/>
  <c r="C165"/>
  <c r="F26" i="11"/>
  <c r="D167" i="20"/>
  <c r="D166"/>
  <c r="H165"/>
  <c r="G165"/>
  <c r="C165"/>
  <c r="D167" i="19"/>
  <c r="D166"/>
  <c r="H165"/>
  <c r="G165"/>
  <c r="C165"/>
  <c r="F23" i="11"/>
  <c r="F22"/>
  <c r="D167" i="18"/>
  <c r="D166"/>
  <c r="H165"/>
  <c r="G165"/>
  <c r="C165"/>
  <c r="F21" i="11"/>
  <c r="F20"/>
  <c r="D167" i="17"/>
  <c r="D166"/>
  <c r="H165"/>
  <c r="G165"/>
  <c r="C165"/>
  <c r="F18" i="11"/>
  <c r="F19"/>
  <c r="F17"/>
  <c r="C2"/>
  <c r="I2"/>
  <c r="F2"/>
  <c r="F27" l="1"/>
  <c r="F25"/>
  <c r="F24"/>
  <c r="I165" i="20"/>
  <c r="I165" i="17"/>
  <c r="I165" i="21"/>
  <c r="I165" i="19"/>
  <c r="I165" i="18"/>
  <c r="H12" i="11"/>
  <c r="G12"/>
  <c r="D12"/>
  <c r="E12"/>
  <c r="I12"/>
  <c r="F11"/>
  <c r="J11"/>
  <c r="J10"/>
  <c r="F10"/>
  <c r="F9"/>
  <c r="J9"/>
  <c r="F8"/>
  <c r="J8"/>
  <c r="J7"/>
  <c r="F7"/>
  <c r="F6"/>
  <c r="J6"/>
  <c r="F16"/>
  <c r="F28" l="1"/>
  <c r="C12"/>
  <c r="I165" i="5"/>
  <c r="F12" i="11"/>
  <c r="J12"/>
</calcChain>
</file>

<file path=xl/sharedStrings.xml><?xml version="1.0" encoding="utf-8"?>
<sst xmlns="http://schemas.openxmlformats.org/spreadsheetml/2006/main" count="3881" uniqueCount="925">
  <si>
    <t>STATE</t>
  </si>
  <si>
    <t>DISTRICT</t>
  </si>
  <si>
    <t>Education Department</t>
  </si>
  <si>
    <t>Details of Dedicated team Staff</t>
  </si>
  <si>
    <t>Name of B.E.E.O.:</t>
  </si>
  <si>
    <t>Name of CDPO.:</t>
  </si>
  <si>
    <t>Designation</t>
  </si>
  <si>
    <t>Name of Institution</t>
  </si>
  <si>
    <t>Number of Children in institution</t>
  </si>
  <si>
    <t>Male</t>
  </si>
  <si>
    <t>Female</t>
  </si>
  <si>
    <t>Total</t>
  </si>
  <si>
    <t>Contact No.</t>
  </si>
  <si>
    <t>Remarks</t>
  </si>
  <si>
    <t>Sl.No.</t>
  </si>
  <si>
    <t>E-mail Id</t>
  </si>
  <si>
    <t>School/ Anganwadi Code</t>
  </si>
  <si>
    <r>
      <rPr>
        <b/>
        <sz val="10"/>
        <color theme="1"/>
        <rFont val="Arial Narrow"/>
        <family val="2"/>
      </rPr>
      <t>Category of School</t>
    </r>
    <r>
      <rPr>
        <b/>
        <sz val="11"/>
        <color theme="1"/>
        <rFont val="Arial Narrow"/>
        <family val="2"/>
      </rPr>
      <t xml:space="preserve">
 </t>
    </r>
    <r>
      <rPr>
        <b/>
        <sz val="8"/>
        <color theme="1"/>
        <rFont val="Arial Narrow"/>
        <family val="2"/>
      </rPr>
      <t>(LP, UP, High, HS)</t>
    </r>
  </si>
  <si>
    <t>MO</t>
  </si>
  <si>
    <t>Dental Surgeon</t>
  </si>
  <si>
    <t>Pharmacist</t>
  </si>
  <si>
    <t>ANM</t>
  </si>
  <si>
    <t>Mob. No. / E-mail Id</t>
  </si>
  <si>
    <t>Office Mob.  No. / E-mail Id</t>
  </si>
  <si>
    <t>Unique Id</t>
  </si>
  <si>
    <t>RBSK Team -01</t>
  </si>
  <si>
    <t>RBSK Team -02</t>
  </si>
  <si>
    <t>School</t>
  </si>
  <si>
    <t>Name of Block PHC</t>
  </si>
  <si>
    <t>Anganwadi</t>
  </si>
  <si>
    <t>Name of Employee</t>
  </si>
  <si>
    <t>SN</t>
  </si>
  <si>
    <t>Month</t>
  </si>
  <si>
    <t>No. of AWC Planned</t>
  </si>
  <si>
    <t>No. of School Planned</t>
  </si>
  <si>
    <t>AWC / School Contact No.</t>
  </si>
  <si>
    <t>Distance from BPHC to the Institution
 (in Km)</t>
  </si>
  <si>
    <t xml:space="preserve">Name of Sub Centre </t>
  </si>
  <si>
    <t>Name of ASHA</t>
  </si>
  <si>
    <t>ASHA Contact No.</t>
  </si>
  <si>
    <t>Number of Children in AWC</t>
  </si>
  <si>
    <t>Number of Children in School</t>
  </si>
  <si>
    <t xml:space="preserve">Total </t>
  </si>
  <si>
    <t>4. First part will be visited by one team and Second part will be visited by another team.</t>
  </si>
  <si>
    <t>6.  Date of screening to be informed to parents through AWC / School/ ASHAs.</t>
  </si>
  <si>
    <t>8. On School holidays Anganawdi visit plan is to be made.</t>
  </si>
  <si>
    <t>9.  Microplanning should be done in a manner that Routine Immunization ( Wednesday of week) days in a particular village are not affected.</t>
  </si>
  <si>
    <t>10. Saturday will be  working day.</t>
  </si>
  <si>
    <t>NOTE: Before filling up the format please read the following instructions carefully.</t>
  </si>
  <si>
    <t>3. Block should be divided into two parts.</t>
  </si>
  <si>
    <t>5. Microplan should be done in a manner that both the team will start screening in the morning session at AWC and then at School everyday.</t>
  </si>
  <si>
    <t>11. Carry Forward AWC or School should be visited in the next month.</t>
  </si>
  <si>
    <r>
      <t xml:space="preserve">12. DO NOT USE </t>
    </r>
    <r>
      <rPr>
        <b/>
        <i/>
        <sz val="12"/>
        <color theme="1"/>
        <rFont val="Arial Narrow"/>
        <family val="2"/>
      </rPr>
      <t>COPY</t>
    </r>
    <r>
      <rPr>
        <sz val="11"/>
        <color theme="1"/>
        <rFont val="Arial Narrow"/>
        <family val="2"/>
      </rPr>
      <t xml:space="preserve"> AND </t>
    </r>
    <r>
      <rPr>
        <b/>
        <i/>
        <sz val="12"/>
        <color theme="1"/>
        <rFont val="Arial Narrow"/>
        <family val="2"/>
      </rPr>
      <t>PASTE</t>
    </r>
    <r>
      <rPr>
        <sz val="11"/>
        <color theme="1"/>
        <rFont val="Arial Narrow"/>
        <family val="2"/>
      </rPr>
      <t xml:space="preserve"> FEATURES FOR FILLING UP THE FORMAT</t>
    </r>
  </si>
  <si>
    <t>7. Don’t plan for clinic or screening on Sunday/ holiday.</t>
  </si>
  <si>
    <t>Name of Local ANM</t>
  </si>
  <si>
    <t>ANM Contact No.</t>
  </si>
  <si>
    <r>
      <t xml:space="preserve">Day
</t>
    </r>
    <r>
      <rPr>
        <sz val="9"/>
        <color theme="1"/>
        <rFont val="Arial Narrow"/>
        <family val="2"/>
      </rPr>
      <t>(Eg. Mon, Tue, Wed….)</t>
    </r>
  </si>
  <si>
    <r>
      <t xml:space="preserve">Type of Vehicle required
</t>
    </r>
    <r>
      <rPr>
        <sz val="8"/>
        <color theme="1"/>
        <rFont val="Arial Narrow"/>
        <family val="2"/>
      </rPr>
      <t>(Car/Two Wheeler/ Boat/ any other means of transport)</t>
    </r>
  </si>
  <si>
    <t xml:space="preserve">Date of Visit </t>
  </si>
  <si>
    <t>Type of Institution
(School / Anganwadi)</t>
  </si>
  <si>
    <t>1.  Plan for a daily average screening of 110/120 children per team at school or AWC or both at AWC and School. Thus more than one day visit to the Institution may be required if the enrolment to the AWC / School is beyond 110/120.</t>
  </si>
  <si>
    <t>2.  Advance plan to be developed for Six months.</t>
  </si>
  <si>
    <t>(Academic calendar of Education department is to be followed in preparation of the Micro plan)</t>
  </si>
  <si>
    <t>Plan of the Month</t>
  </si>
  <si>
    <t>Social Welfare Department</t>
  </si>
  <si>
    <r>
      <t xml:space="preserve">Plan for MHT No.
</t>
    </r>
    <r>
      <rPr>
        <sz val="8"/>
        <color theme="1"/>
        <rFont val="Arial Narrow"/>
        <family val="2"/>
      </rPr>
      <t xml:space="preserve"> (Team 1/ Team 2)</t>
    </r>
  </si>
  <si>
    <t>Team 1</t>
  </si>
  <si>
    <t>Team 2</t>
  </si>
  <si>
    <t>MHT No.</t>
  </si>
  <si>
    <t>Total Number of Children in AWC &amp; School</t>
  </si>
  <si>
    <t>Summary Information</t>
  </si>
  <si>
    <t>Team wise summary Information</t>
  </si>
  <si>
    <t>DR. JYOTIPRASAD RAY CHOUDHURY</t>
  </si>
  <si>
    <t>DR. RUPAM CHOUDHURY</t>
  </si>
  <si>
    <t>MANJULA RAY</t>
  </si>
  <si>
    <t>DR. SAHJAHAN ALI KHAN</t>
  </si>
  <si>
    <t>DR. RIAZUDDIN AHMED</t>
  </si>
  <si>
    <t>ARIFUL ISLAM</t>
  </si>
  <si>
    <t>KARUNIMA DEVI</t>
  </si>
  <si>
    <t>ASSAM</t>
  </si>
  <si>
    <t>BONGAIGAON</t>
  </si>
  <si>
    <t>BOITAMARI</t>
  </si>
  <si>
    <t>KUMARKATA PT III</t>
  </si>
  <si>
    <t xml:space="preserve">Kumarkata </t>
  </si>
  <si>
    <t xml:space="preserve">Runu Mazumdar </t>
  </si>
  <si>
    <t xml:space="preserve">Sumitra Pathak </t>
  </si>
  <si>
    <t>SAKOMURA PT I</t>
  </si>
  <si>
    <t>BISHNUPUR</t>
  </si>
  <si>
    <t xml:space="preserve">Dwipanti Ray </t>
  </si>
  <si>
    <t xml:space="preserve">Konika Ray </t>
  </si>
  <si>
    <t>64 NO BISHNUPUR LPS</t>
  </si>
  <si>
    <t>LP</t>
  </si>
  <si>
    <t xml:space="preserve">Namita Das </t>
  </si>
  <si>
    <t>BORPARA AWC</t>
  </si>
  <si>
    <t xml:space="preserve">Chandana Sutradhar </t>
  </si>
  <si>
    <t>BARPARA DHAKIAPARA LPS</t>
  </si>
  <si>
    <t xml:space="preserve">Rofiya Khatun </t>
  </si>
  <si>
    <t>SAKOMURA PT III</t>
  </si>
  <si>
    <t>3NO SAKOMURA ALONIBARI LPS</t>
  </si>
  <si>
    <t>800 NO BORPARA LPS</t>
  </si>
  <si>
    <t>Chandana Sutradhar</t>
  </si>
  <si>
    <t>2 NO BORPARA DHAKIA PARA LPS</t>
  </si>
  <si>
    <t>98548-16263</t>
  </si>
  <si>
    <t>SANKARGHOLA</t>
  </si>
  <si>
    <t xml:space="preserve">Astami Das </t>
  </si>
  <si>
    <t>MV</t>
  </si>
  <si>
    <t>SAKOMURA MV SCHOOL</t>
  </si>
  <si>
    <t>ASTAMI SARKAR</t>
  </si>
  <si>
    <t>SRISTI PARA  LPS</t>
  </si>
  <si>
    <t>Bajit Para P + I</t>
  </si>
  <si>
    <t>97064-25120</t>
  </si>
  <si>
    <t>DHONTOLA</t>
  </si>
  <si>
    <t>SWAHIDA KHANOM</t>
  </si>
  <si>
    <t xml:space="preserve">Pronita Sarkar </t>
  </si>
  <si>
    <t>SWARAGDUAR AWC</t>
  </si>
  <si>
    <t>799 NO. SARAGDUAR LPS</t>
  </si>
  <si>
    <t>BECHIMARI AWC</t>
  </si>
  <si>
    <t>Parul nath</t>
  </si>
  <si>
    <t>Bhakti Lata Adhikary</t>
  </si>
  <si>
    <t>27 NO. BECHIMARI LPS</t>
  </si>
  <si>
    <t>BORGHOLA</t>
  </si>
  <si>
    <t>Purabi Choudhury</t>
  </si>
  <si>
    <t>Shahida Khatun</t>
  </si>
  <si>
    <t>699 NO. BORGHOLA LPS</t>
  </si>
  <si>
    <t>Suchitra Ray</t>
  </si>
  <si>
    <t>SAL BARI AWC</t>
  </si>
  <si>
    <t>Tilotoma Barman</t>
  </si>
  <si>
    <t>SALBARI BAKHARAPARA LPS</t>
  </si>
  <si>
    <t>BORGHOLAJHAR LPS</t>
  </si>
  <si>
    <t>33 NO. (C) SALBARI ADARSHA LPS</t>
  </si>
  <si>
    <t>BISHNUPUR PT II  AWC</t>
  </si>
  <si>
    <t>TALGURI AWC</t>
  </si>
  <si>
    <t>Sochilata Sarkar</t>
  </si>
  <si>
    <t xml:space="preserve">Lotika Ray </t>
  </si>
  <si>
    <t>BONGAON NIMAGAON AWC</t>
  </si>
  <si>
    <t>Sobita ray (Das)</t>
  </si>
  <si>
    <t>876 NO. NIMAGAON BONGAON LPS</t>
  </si>
  <si>
    <t>DHAKNA BARI AWC</t>
  </si>
  <si>
    <t xml:space="preserve">Bhanu Patgiri </t>
  </si>
  <si>
    <t xml:space="preserve">Tara Bhanu </t>
  </si>
  <si>
    <t>DHAKNABARI LPS</t>
  </si>
  <si>
    <t>PALLIRTOL AWC</t>
  </si>
  <si>
    <t xml:space="preserve">Aklima Hoque </t>
  </si>
  <si>
    <t>PALLIRTOL LPS</t>
  </si>
  <si>
    <t>DHAKNABARI ADARSHA GAON AWC</t>
  </si>
  <si>
    <t>DHAKANABARI ADARSHA LPS</t>
  </si>
  <si>
    <t>KAITHPARA PT II AWC</t>
  </si>
  <si>
    <t xml:space="preserve">Madhabi Ray </t>
  </si>
  <si>
    <t xml:space="preserve">Jamiron Nessa </t>
  </si>
  <si>
    <t>DHAKANABARI ADORSHAGAON MES</t>
  </si>
  <si>
    <t>PALLIRTOL PT II AWC</t>
  </si>
  <si>
    <t>PALLIRTOL PT I AWC</t>
  </si>
  <si>
    <t xml:space="preserve">Nirupoma Pathak </t>
  </si>
  <si>
    <t xml:space="preserve">Mahila Rabha </t>
  </si>
  <si>
    <t>SANKARGHOLA PT I</t>
  </si>
  <si>
    <t xml:space="preserve">Minoti Rabha </t>
  </si>
  <si>
    <t>125 NO. SANKARGHOLA LPS</t>
  </si>
  <si>
    <t>Parul Nath</t>
  </si>
  <si>
    <t>SOUTH BOITAMARI MVS</t>
  </si>
  <si>
    <t>CHALANTA PARA</t>
  </si>
  <si>
    <t>Saleha Khanom</t>
  </si>
  <si>
    <t>Rajima Begum</t>
  </si>
  <si>
    <t xml:space="preserve">1 NO. KABAITARY GOVT. J.B.S. </t>
  </si>
  <si>
    <t>KAITHPARA PT I</t>
  </si>
  <si>
    <t>34 NO MOUKHOWA DHARBARI LPS</t>
  </si>
  <si>
    <t xml:space="preserve">Banalata Devi </t>
  </si>
  <si>
    <t xml:space="preserve">Hunufa Bibi </t>
  </si>
  <si>
    <t>Rashmi ray</t>
  </si>
  <si>
    <t xml:space="preserve">Alika Biswas </t>
  </si>
  <si>
    <t>MEM</t>
  </si>
  <si>
    <t>KAITHPARA PT III</t>
  </si>
  <si>
    <t>MOUKHOWA DHARBARI MES</t>
  </si>
  <si>
    <t>ME</t>
  </si>
  <si>
    <t>KACHUDOLA AWC</t>
  </si>
  <si>
    <t>KACHUDOLA</t>
  </si>
  <si>
    <t xml:space="preserve">Binota Bala Nath </t>
  </si>
  <si>
    <t>Nurbhanu Nessa</t>
  </si>
  <si>
    <t>62 NO KACHUDOLA LPS</t>
  </si>
  <si>
    <t xml:space="preserve">Tilattama Barman </t>
  </si>
  <si>
    <t>KACHUDOLA PT 2  AWC</t>
  </si>
  <si>
    <t>KACHUDOLA MES</t>
  </si>
  <si>
    <t>KABAITARI PT IV</t>
  </si>
  <si>
    <t xml:space="preserve">Manjila Begum </t>
  </si>
  <si>
    <t>SAINIK COLONY HINDI LPS</t>
  </si>
  <si>
    <t>OUDUBI AWC</t>
  </si>
  <si>
    <t xml:space="preserve">Umma Kulsum </t>
  </si>
  <si>
    <t>OUDUBI MEM</t>
  </si>
  <si>
    <t>KABAITARI PT V</t>
  </si>
  <si>
    <t>1024 NO. 4 NO. KABAITARI LPS</t>
  </si>
  <si>
    <t>OUDUBI PT II</t>
  </si>
  <si>
    <t xml:space="preserve">Saleha khatun  </t>
  </si>
  <si>
    <t>497 NO. OUDUBI LPS</t>
  </si>
  <si>
    <t>JANAKALYAN LPS</t>
  </si>
  <si>
    <t>KABAITARY</t>
  </si>
  <si>
    <t>KARABI TALUKDAR</t>
  </si>
  <si>
    <t>BALICHAR PASIM</t>
  </si>
  <si>
    <t>KHERPUJI PT1 &amp; PT 2</t>
  </si>
  <si>
    <t xml:space="preserve">Sheikh Hasina </t>
  </si>
  <si>
    <t>714 NO KHERPUJI LPS</t>
  </si>
  <si>
    <t>KABAITARY BAYATIPARA</t>
  </si>
  <si>
    <t xml:space="preserve">Nirupoma Roy  </t>
  </si>
  <si>
    <t>DHAKNABARI BHATIPARA LPS</t>
  </si>
  <si>
    <t>ALIMA KHATUN</t>
  </si>
  <si>
    <t>KASUDOLA UPAPARAI</t>
  </si>
  <si>
    <t>9859795185, 8761802322</t>
  </si>
  <si>
    <t>ARNAPURNA DAS</t>
  </si>
  <si>
    <t>KHELUA PARA PT-I</t>
  </si>
  <si>
    <t xml:space="preserve">Sahida Begum </t>
  </si>
  <si>
    <t>KHELUA PARA PT-II</t>
  </si>
  <si>
    <t>LINU BARMAN</t>
  </si>
  <si>
    <t>Swahida Khatun</t>
  </si>
  <si>
    <t>DALIMI TALUKDAR</t>
  </si>
  <si>
    <t>Rekharani Medhi</t>
  </si>
  <si>
    <t xml:space="preserve">Linu Barman </t>
  </si>
  <si>
    <t xml:space="preserve">Sakina Khatun </t>
  </si>
  <si>
    <t>SANKORGHOLA</t>
  </si>
  <si>
    <t>RANU MAJUMDAR</t>
  </si>
  <si>
    <t>MALJHAR LPS</t>
  </si>
  <si>
    <t xml:space="preserve">Jayanti medhi </t>
  </si>
  <si>
    <t>Prothomi Ray</t>
  </si>
  <si>
    <t>587 SEDAMARI LPS</t>
  </si>
  <si>
    <t xml:space="preserve"> Minati Singha</t>
  </si>
  <si>
    <t xml:space="preserve">Anowara Begum </t>
  </si>
  <si>
    <t xml:space="preserve">Anima </t>
  </si>
  <si>
    <t xml:space="preserve">Momotaj Begum </t>
  </si>
  <si>
    <t>KARAIKANDI LPS</t>
  </si>
  <si>
    <t>KUMARKATA</t>
  </si>
  <si>
    <t>Suriya bewa</t>
  </si>
  <si>
    <t>BHORALKUNDI LPS</t>
  </si>
  <si>
    <t>Kamala Khatun</t>
  </si>
  <si>
    <t>966 NO. GORAIMARI LPS</t>
  </si>
  <si>
    <t>CHALANTAPARA</t>
  </si>
  <si>
    <t>Monowara begum</t>
  </si>
  <si>
    <t>JOGIGHOPA</t>
  </si>
  <si>
    <t>MAJERALGA</t>
  </si>
  <si>
    <t xml:space="preserve">Jelomon Nessa </t>
  </si>
  <si>
    <t>MEHERUN NESSA</t>
  </si>
  <si>
    <t>RANGATILA LPS</t>
  </si>
  <si>
    <t>ASHOK KAGAJKAL LPS</t>
  </si>
  <si>
    <t>NIrupoma PATHAK</t>
  </si>
  <si>
    <t>1023 NO MASPARA KARAIGURI LPS</t>
  </si>
  <si>
    <t>NURIA BEGUM</t>
  </si>
  <si>
    <t>FCI BHARALKUNDIBILL LPS</t>
  </si>
  <si>
    <t>BOITAMARI SEVASHROM LPS</t>
  </si>
  <si>
    <t>GAHER ALI M. LPS</t>
  </si>
  <si>
    <t>KHELUA PARA</t>
  </si>
  <si>
    <t xml:space="preserve">Malina das </t>
  </si>
  <si>
    <t>GAROPARA MINI</t>
  </si>
  <si>
    <t>KHETA PARA</t>
  </si>
  <si>
    <t>ISWARJHARI PART-I</t>
  </si>
  <si>
    <t>KHARCIMARI</t>
  </si>
  <si>
    <t>Anowara Khatun</t>
  </si>
  <si>
    <t>Eyatan Nessa</t>
  </si>
  <si>
    <t>PUB MAJERALGA</t>
  </si>
  <si>
    <t>TARA BHANU</t>
  </si>
  <si>
    <t>Nalini Kalita</t>
  </si>
  <si>
    <t>Dalimi Talukdar</t>
  </si>
  <si>
    <t>Giribala Ray</t>
  </si>
  <si>
    <t>Renuka Roy</t>
  </si>
  <si>
    <t xml:space="preserve">Mridula Nath </t>
  </si>
  <si>
    <t xml:space="preserve">Bijoya Barman </t>
  </si>
  <si>
    <t>Palimi Talukdar</t>
  </si>
  <si>
    <t xml:space="preserve">Nirupoma Ray  </t>
  </si>
  <si>
    <t>PACHIMORTILA</t>
  </si>
  <si>
    <t xml:space="preserve">Mofida Begum </t>
  </si>
  <si>
    <t xml:space="preserve">Protiva Devi </t>
  </si>
  <si>
    <t>ISLAM PARA</t>
  </si>
  <si>
    <t xml:space="preserve">Amina Khatun </t>
  </si>
  <si>
    <t>DOLONIBIL</t>
  </si>
  <si>
    <t xml:space="preserve">Minati Singha </t>
  </si>
  <si>
    <t>SEDAMAR PACHIM</t>
  </si>
  <si>
    <t xml:space="preserve">Jahanara Begum </t>
  </si>
  <si>
    <t xml:space="preserve">Anima Ray </t>
  </si>
  <si>
    <t xml:space="preserve">Kohida Ahmed </t>
  </si>
  <si>
    <t>KHELUA PARA PT IV</t>
  </si>
  <si>
    <t>HOKODUBA NC</t>
  </si>
  <si>
    <t xml:space="preserve">Boat Clinic </t>
  </si>
  <si>
    <t xml:space="preserve">Ambiya Khatun </t>
  </si>
  <si>
    <t>KHELUAPARA PT III</t>
  </si>
  <si>
    <t>HIGH SCHOOL</t>
  </si>
  <si>
    <t>CHALANTAPARA NOBJYOTI LPS</t>
  </si>
  <si>
    <t>RASHMI RAY</t>
  </si>
  <si>
    <t>MAlATI SUTRADHAR</t>
  </si>
  <si>
    <t>SALBARI NATHPARA GOMAMONDIR</t>
  </si>
  <si>
    <t>Renuka Ray</t>
  </si>
  <si>
    <t>28 NO. BARKHATA LPS</t>
  </si>
  <si>
    <t>GIRI BALA RAY</t>
  </si>
  <si>
    <t>DOLONIBEEL PT I</t>
  </si>
  <si>
    <t>DOLONIBEEL PT LPS</t>
  </si>
  <si>
    <t>25 NO. C. MOLIGAON KENDRIYA LP</t>
  </si>
  <si>
    <t>1022 NO. MOLIGAON SRIHARI LPS</t>
  </si>
  <si>
    <t>KHUTAMARI JANAPRIYO LPS</t>
  </si>
  <si>
    <t>NIRMALI DAS</t>
  </si>
  <si>
    <t>HARI PANI DARASHATILA</t>
  </si>
  <si>
    <t>Minati Das</t>
  </si>
  <si>
    <t>MOHESWAR SAWRANI LPS</t>
  </si>
  <si>
    <t>J.N.M. GIRLS HIGH SCHOOL</t>
  </si>
  <si>
    <t>Minati Chakravarty</t>
  </si>
  <si>
    <t>Malati Basumatary</t>
  </si>
  <si>
    <t>23 NO. RAGHUNANDANPUR LPS</t>
  </si>
  <si>
    <t>CENTRAL BOITAMARI MVS</t>
  </si>
  <si>
    <t xml:space="preserve">KUMARKATA </t>
  </si>
  <si>
    <t>RANU MAZUMDAR</t>
  </si>
  <si>
    <t>KUMARKATA NASIRIA PRE.SR.MADRA</t>
  </si>
  <si>
    <t>PANCHGAON</t>
  </si>
  <si>
    <t>KUMARKATA PT IV</t>
  </si>
  <si>
    <t>ISWARJHARI</t>
  </si>
  <si>
    <t>ISWARJHARI PT II LPS</t>
  </si>
  <si>
    <t>Khelua Para Pachim</t>
  </si>
  <si>
    <t>KHElUAPARA PT V</t>
  </si>
  <si>
    <t>KHELUAPARA PT V LPS</t>
  </si>
  <si>
    <t>ANOWARA KHATUN</t>
  </si>
  <si>
    <t>ALEYA BEGUM</t>
  </si>
  <si>
    <t>JAYEDA KHATUN</t>
  </si>
  <si>
    <t>KHUTAMARI LPS</t>
  </si>
  <si>
    <t>PACHIM BELTOLI</t>
  </si>
  <si>
    <t>AnimaRay</t>
  </si>
  <si>
    <t>Kohida Ahmed</t>
  </si>
  <si>
    <t>929 NO. TILAPARA LPS</t>
  </si>
  <si>
    <t>Mohirun Nessa</t>
  </si>
  <si>
    <t>BELTOLI PUB LPS</t>
  </si>
  <si>
    <t>32 NO DOLONIBIL PT 2(NEW)</t>
  </si>
  <si>
    <t>DOLONI BIL(SHOSAN GHAT) LPS</t>
  </si>
  <si>
    <t>CHATPARA N.C COLONY</t>
  </si>
  <si>
    <t>2 NO.MAJERALGA R.R LPS</t>
  </si>
  <si>
    <t>DINABANDHU HIGH SCHOOL</t>
  </si>
  <si>
    <t>RANU MAZUMDZR</t>
  </si>
  <si>
    <t>335 NO. KHELUAPARA LPS</t>
  </si>
  <si>
    <t>BORJULI MANIKJHORA AWC</t>
  </si>
  <si>
    <t>875 MANIKJHORA LPS</t>
  </si>
  <si>
    <t>BOITAMRI</t>
  </si>
  <si>
    <t>SANKARGHOLA MES</t>
  </si>
  <si>
    <t>PANCHGAON PT I II AWC</t>
  </si>
  <si>
    <t>PANCHAGAON</t>
  </si>
  <si>
    <t xml:space="preserve">Protiva Roy </t>
  </si>
  <si>
    <t>24 NO PANCHAGAON LPS</t>
  </si>
  <si>
    <t>KANARA BEEL BORTHURI AWC</t>
  </si>
  <si>
    <t>BORTHURI LPS</t>
  </si>
  <si>
    <t>PANCHGAON PTII</t>
  </si>
  <si>
    <t>2 NO. PANCHAGAON LPS</t>
  </si>
  <si>
    <t>DHALKATA</t>
  </si>
  <si>
    <t>Sharupa Begum</t>
  </si>
  <si>
    <t>DHALKATA LPS</t>
  </si>
  <si>
    <t>DHEDAIMARI PUB PARA AWC</t>
  </si>
  <si>
    <t>KUMARKATA GAROPARA LPS</t>
  </si>
  <si>
    <t>MESKAJHAR AWC</t>
  </si>
  <si>
    <t>MESKAJHAR LPS</t>
  </si>
  <si>
    <t>586 NO. KUMARKATA  LPS</t>
  </si>
  <si>
    <t>DHANTALA AWC</t>
  </si>
  <si>
    <t>20 NO. DHONTOLA LPS</t>
  </si>
  <si>
    <t>CHALANTA PARA PT I</t>
  </si>
  <si>
    <t>NALINI KALITA</t>
  </si>
  <si>
    <t>DHANTALA PT I AWC</t>
  </si>
  <si>
    <t>DHANTOLA ME SCHOOL</t>
  </si>
  <si>
    <t>CHALANTAPARA PT II AWC</t>
  </si>
  <si>
    <t>Niyoti Sutradhar</t>
  </si>
  <si>
    <t>BARBAKHARA GOVT JBS</t>
  </si>
  <si>
    <t>BARBAKHARA JANAJATI MES</t>
  </si>
  <si>
    <t>KUMARKATA HS(VEN)</t>
  </si>
  <si>
    <t>PRATIVA BARUAH</t>
  </si>
  <si>
    <t>AMIYA RAY</t>
  </si>
  <si>
    <t>JALAKHATA GOVT. JBS</t>
  </si>
  <si>
    <t xml:space="preserve">BIRPARA SAJAN VITA </t>
  </si>
  <si>
    <t>17 NO. BIRPARA SAJANABHITA LPS</t>
  </si>
  <si>
    <t>RAHMANIA PRE-SENIOR MADRASA</t>
  </si>
  <si>
    <t>SAJANA VITA AWC</t>
  </si>
  <si>
    <t>BAJITPARA GIRLS MVS</t>
  </si>
  <si>
    <t>CHALANTAPARA AWC PT VI</t>
  </si>
  <si>
    <t>99543-51967</t>
  </si>
  <si>
    <t xml:space="preserve">Jabeda Khatun </t>
  </si>
  <si>
    <t>KASTURBA GIRLS HS</t>
  </si>
  <si>
    <t>SANKARGHOLA  AWC</t>
  </si>
  <si>
    <t>PANCHGAON PT I AWC</t>
  </si>
  <si>
    <t xml:space="preserve">Taravanu Nessa </t>
  </si>
  <si>
    <t>259 NO. PASCHIM PANCHAGAON LPS</t>
  </si>
  <si>
    <t>CHALANTAPARA (SILKHATURI)</t>
  </si>
  <si>
    <t>Salena Begum</t>
  </si>
  <si>
    <t>CHINABARI LPS</t>
  </si>
  <si>
    <t>PACHAGAON (MAINAGURI)</t>
  </si>
  <si>
    <t>PANCHAGAON MOYNAGIRI LPS</t>
  </si>
  <si>
    <t>PANCHAGAON GIRLS MES</t>
  </si>
  <si>
    <t>PONCHAGAON HS</t>
  </si>
  <si>
    <t>GOREMARI AWC</t>
  </si>
  <si>
    <t>Saleha Khanan</t>
  </si>
  <si>
    <t>Monowara Begum</t>
  </si>
  <si>
    <t>GITANJALI TALUKDAR</t>
  </si>
  <si>
    <t>ariful78680@gmail.com</t>
  </si>
  <si>
    <t>MOHOR ALI SEIKH</t>
  </si>
  <si>
    <t>pa.nrhm.bongaigaon.boitamari@gmail.com</t>
  </si>
  <si>
    <t>Oct'18</t>
  </si>
  <si>
    <t>Nov'18</t>
  </si>
  <si>
    <t>Dec'18</t>
  </si>
  <si>
    <t>Jan'19</t>
  </si>
  <si>
    <t>Feb'19</t>
  </si>
  <si>
    <t>Mar'19</t>
  </si>
  <si>
    <t>18040106002</t>
  </si>
  <si>
    <t>BALAPARA</t>
  </si>
  <si>
    <t>35(APROX)</t>
  </si>
  <si>
    <t>18040107801</t>
  </si>
  <si>
    <t>5(APROX)</t>
  </si>
  <si>
    <t>CHEDAMARI</t>
  </si>
  <si>
    <t>18040109306</t>
  </si>
  <si>
    <t>28(APROX)</t>
  </si>
  <si>
    <t>SADAMARI-SANKARGHOLA</t>
  </si>
  <si>
    <t>37(APROX)</t>
  </si>
  <si>
    <t>18040106001</t>
  </si>
  <si>
    <t>38(APROX)</t>
  </si>
  <si>
    <t>18040106101</t>
  </si>
  <si>
    <t>32(APROX)</t>
  </si>
  <si>
    <t>BELTOLI SIMOLURTOL</t>
  </si>
  <si>
    <t>BHARALKUNDI PT-IV L(F.C)</t>
  </si>
  <si>
    <t>9678541474</t>
  </si>
  <si>
    <t>18040103405</t>
  </si>
  <si>
    <t>MOLIGAON -RABHAPARA</t>
  </si>
  <si>
    <t>6(APROX)</t>
  </si>
  <si>
    <t>KARIGURI MASPARA</t>
  </si>
  <si>
    <t>29(APROX)</t>
  </si>
  <si>
    <t>18040101701</t>
  </si>
  <si>
    <t>30(APROX)</t>
  </si>
  <si>
    <t>18040109006</t>
  </si>
  <si>
    <t>9613633320</t>
  </si>
  <si>
    <t>18040115701</t>
  </si>
  <si>
    <t>5 NO PUKHURIPARA MINI</t>
  </si>
  <si>
    <t>26(APROX)</t>
  </si>
  <si>
    <t>18040101503</t>
  </si>
  <si>
    <t>9613356831</t>
  </si>
  <si>
    <t>8486776875</t>
  </si>
  <si>
    <t>34(APROX)</t>
  </si>
  <si>
    <t>18040106704</t>
  </si>
  <si>
    <t>BETBARI AWC</t>
  </si>
  <si>
    <t>27(APROX)</t>
  </si>
  <si>
    <t>HELUAPARA</t>
  </si>
  <si>
    <t>18040110303</t>
  </si>
  <si>
    <t>9957866911</t>
  </si>
  <si>
    <t>MAJERALGA NEHRU MEMORIAL MES</t>
  </si>
  <si>
    <t>18040108004</t>
  </si>
  <si>
    <t xml:space="preserve">GORIMARI </t>
  </si>
  <si>
    <t>9577836407</t>
  </si>
  <si>
    <t>18040107301</t>
  </si>
  <si>
    <t>9706275529</t>
  </si>
  <si>
    <t>18040109801</t>
  </si>
  <si>
    <t>09957135045</t>
  </si>
  <si>
    <t>17.02.2017 IS RESERVE DAY FOR PENDING SCHOOL AND AWC</t>
  </si>
  <si>
    <t>18040100601</t>
  </si>
  <si>
    <t>MAJERALGA ME SCHOOL</t>
  </si>
  <si>
    <t>18040109401</t>
  </si>
  <si>
    <t xml:space="preserve">167 NO ALANIGURI </t>
  </si>
  <si>
    <t>KANIKA ROY</t>
  </si>
  <si>
    <t>18040114402</t>
  </si>
  <si>
    <t>09854130456</t>
  </si>
  <si>
    <t>18040106801</t>
  </si>
  <si>
    <t>9859161965</t>
  </si>
  <si>
    <t>18040107902</t>
  </si>
  <si>
    <t>KHERPUJI UTTAR</t>
  </si>
  <si>
    <t>NAMA CHATPARA LPS</t>
  </si>
  <si>
    <t>18040106406</t>
  </si>
  <si>
    <t>CHATPARA</t>
  </si>
  <si>
    <t>OUDUBI</t>
  </si>
  <si>
    <t>20(APROX)</t>
  </si>
  <si>
    <t>CHATPARA  CHAR MES</t>
  </si>
  <si>
    <t>18040106405</t>
  </si>
  <si>
    <t>09854532112</t>
  </si>
  <si>
    <t>162 NO DOLONIBEEL PT III AWC</t>
  </si>
  <si>
    <t>AMINA KHATUN</t>
  </si>
  <si>
    <t>22(APROX)</t>
  </si>
  <si>
    <t>PANCHAGAON ME SCHOOL</t>
  </si>
  <si>
    <t>18040104503</t>
  </si>
  <si>
    <t>DHANTOLA</t>
  </si>
  <si>
    <t>MOFIDA BEGUM</t>
  </si>
  <si>
    <t>PROTIVA DEVI</t>
  </si>
  <si>
    <t>8(APROX)</t>
  </si>
  <si>
    <t xml:space="preserve">ISLAMPARA </t>
  </si>
  <si>
    <t>GEETA DAS</t>
  </si>
  <si>
    <t>841 NO KAYAPATTI LPS</t>
  </si>
  <si>
    <t>18040108801</t>
  </si>
  <si>
    <t>1 NO AMGURI</t>
  </si>
  <si>
    <t>18040107201</t>
  </si>
  <si>
    <t>10(APROX)</t>
  </si>
  <si>
    <t>2 NO AMGURI</t>
  </si>
  <si>
    <t>18040107202</t>
  </si>
  <si>
    <t>BINDU BARMAN</t>
  </si>
  <si>
    <t>KOREYA PAHAR NORTH LPS</t>
  </si>
  <si>
    <t>18040102402</t>
  </si>
  <si>
    <t>KARABI TALUKDR</t>
  </si>
  <si>
    <t>ASMA KHATUN</t>
  </si>
  <si>
    <t>KOREYA PAHAR SOUTH LPS</t>
  </si>
  <si>
    <t>18040102403</t>
  </si>
  <si>
    <t>SATSOBIGHA PART-I(WEST) LPS</t>
  </si>
  <si>
    <t>18040114501</t>
  </si>
  <si>
    <t>9613114405</t>
  </si>
  <si>
    <t>SATSOBIGHA PART-I(EAST) LPS</t>
  </si>
  <si>
    <t>18040114502</t>
  </si>
  <si>
    <t>9678467971</t>
  </si>
  <si>
    <t>9954134426</t>
  </si>
  <si>
    <t>36(APROX)</t>
  </si>
  <si>
    <t>BHATIPARA CHAR JANOPRIAYA LPS</t>
  </si>
  <si>
    <t>18040113001</t>
  </si>
  <si>
    <t>MINATI SUTRADHAR</t>
  </si>
  <si>
    <t>33(APROX)</t>
  </si>
  <si>
    <t>SUTIRMUKH LPS</t>
  </si>
  <si>
    <t>18040110403</t>
  </si>
  <si>
    <t>MAHRUN NESSA</t>
  </si>
  <si>
    <t>KHELUAPARA MEM</t>
  </si>
  <si>
    <t>18040110404</t>
  </si>
  <si>
    <t>09401230541</t>
  </si>
  <si>
    <t>CHALANTA PARA PT 1</t>
  </si>
  <si>
    <t>BALAPARA NORTH LP SCHOOL</t>
  </si>
  <si>
    <t>18040110801</t>
  </si>
  <si>
    <t>SAHANAJ MAZID</t>
  </si>
  <si>
    <t>CHALANTAPARA PT 2</t>
  </si>
  <si>
    <t>BALAPARA SOUTH LP SCHOOL</t>
  </si>
  <si>
    <t>18040110802</t>
  </si>
  <si>
    <t>NUREJA KHATUN</t>
  </si>
  <si>
    <t>18040114104</t>
  </si>
  <si>
    <t>100 MTR(APROX)</t>
  </si>
  <si>
    <t>18040103001</t>
  </si>
  <si>
    <t>BALAPARA NORTH LPS</t>
  </si>
  <si>
    <t>18040103402</t>
  </si>
  <si>
    <t>SILKATHURI LPS</t>
  </si>
  <si>
    <t>18040102102</t>
  </si>
  <si>
    <t>SALEHA KHANAM</t>
  </si>
  <si>
    <t>RAJIMA BEGUM</t>
  </si>
  <si>
    <t>27 NO SUTRADHARPARA MINI</t>
  </si>
  <si>
    <t>DOLONO BEEL PT 1 AWC</t>
  </si>
  <si>
    <t>31(APROX)</t>
  </si>
  <si>
    <t>41 NO SALBARI MUSLIMPARA</t>
  </si>
  <si>
    <t>7(APROX)</t>
  </si>
  <si>
    <t>205 NO DOLONOBEELUTTAR</t>
  </si>
  <si>
    <t>SALEHA KHATUN</t>
  </si>
  <si>
    <t>DOLONI BILLPS</t>
  </si>
  <si>
    <t>18040106804</t>
  </si>
  <si>
    <t>18040106805</t>
  </si>
  <si>
    <t>158 BHARALKUNDI PT IV FC</t>
  </si>
  <si>
    <t>KAMALA BARBHUYA</t>
  </si>
  <si>
    <t xml:space="preserve">30 NO PANCHAGAON </t>
  </si>
  <si>
    <t>9(APROX)</t>
  </si>
  <si>
    <t>18040103408</t>
  </si>
  <si>
    <t>09854560116</t>
  </si>
  <si>
    <t xml:space="preserve">68 NO BORGHOLA </t>
  </si>
  <si>
    <t>PURABI CHOUDHURY</t>
  </si>
  <si>
    <t>SUCHITRA ROY</t>
  </si>
  <si>
    <t>24(APROX)</t>
  </si>
  <si>
    <t>4 NO RAGHUNANDANPUR MINI</t>
  </si>
  <si>
    <t>JOYANTI MEDHI</t>
  </si>
  <si>
    <t>DEVALA ROY</t>
  </si>
  <si>
    <t>18040100101</t>
  </si>
  <si>
    <t>18040107601</t>
  </si>
  <si>
    <t>JOYNTI MEDHI</t>
  </si>
  <si>
    <t>35 NO RAYPARA MUSLIMPARA</t>
  </si>
  <si>
    <t>18040102201</t>
  </si>
  <si>
    <t>KARAIGURI MAS PARA</t>
  </si>
  <si>
    <t>1023 NO. MAJPARA KARAIGURI LPS</t>
  </si>
  <si>
    <t>09864303116</t>
  </si>
  <si>
    <t>18040104201</t>
  </si>
  <si>
    <t>193 NO KONORABEEL BORTHURI</t>
  </si>
  <si>
    <t>NAMITA DAS</t>
  </si>
  <si>
    <t>36 NO MAJOR HOWLY MINI</t>
  </si>
  <si>
    <t xml:space="preserve">BALAPARA </t>
  </si>
  <si>
    <t>18040103401</t>
  </si>
  <si>
    <t>BHAIRABPAHAR LPS</t>
  </si>
  <si>
    <t>18040116601</t>
  </si>
  <si>
    <t>09854815735</t>
  </si>
  <si>
    <t>18(APROX)</t>
  </si>
  <si>
    <t>14(APROX)</t>
  </si>
  <si>
    <t xml:space="preserve">55 NO BISHNUPUR </t>
  </si>
  <si>
    <t>18040103701</t>
  </si>
  <si>
    <t>09854731099</t>
  </si>
  <si>
    <t>2 NO BHATIPARA LPS</t>
  </si>
  <si>
    <t>18040110601</t>
  </si>
  <si>
    <t>217 NO BHAIRABPUR NC</t>
  </si>
  <si>
    <t>21(APROX)</t>
  </si>
  <si>
    <t>18040102502</t>
  </si>
  <si>
    <t>15(APROX)</t>
  </si>
  <si>
    <t>119 KABAITARY PT 6</t>
  </si>
  <si>
    <t>18040109201</t>
  </si>
  <si>
    <t>77 NO CHALANTAPARA PT 5</t>
  </si>
  <si>
    <t>74 NO CHALANTAPARA PT II</t>
  </si>
  <si>
    <t>16(APROX)</t>
  </si>
  <si>
    <t>KABAITARY PT 5 (A)</t>
  </si>
  <si>
    <t>KABAITARY PT 7</t>
  </si>
  <si>
    <t>KABAITARY PT 6</t>
  </si>
  <si>
    <t>DAIJY BEGUM</t>
  </si>
  <si>
    <t>BALARDOBA</t>
  </si>
  <si>
    <t>9859504944,8796225302</t>
  </si>
  <si>
    <t>DHAKNABARI</t>
  </si>
  <si>
    <t>BHARLKUNDI PT 1</t>
  </si>
  <si>
    <t>Satsa Bigha Char P + I</t>
  </si>
  <si>
    <t>98594-02750</t>
  </si>
  <si>
    <t>BOAT CLINIC</t>
  </si>
  <si>
    <t>NIRUPAMA ROY</t>
  </si>
  <si>
    <t>39(APROX)</t>
  </si>
  <si>
    <t>UTTAMPUR DINANTHPUR</t>
  </si>
  <si>
    <t>83763-69825</t>
  </si>
  <si>
    <t>OUDUBI PT 3</t>
  </si>
  <si>
    <t>BINOTABALA NATH</t>
  </si>
  <si>
    <t>HOKPODOBA PACHIM</t>
  </si>
  <si>
    <t>MINATI SINGHA</t>
  </si>
  <si>
    <t>MOFIDA KHATUN</t>
  </si>
  <si>
    <t>Jhowkura P + I</t>
  </si>
  <si>
    <t>LATIFA KHATUN</t>
  </si>
  <si>
    <t>Jhowkura P + Ii</t>
  </si>
  <si>
    <t>33 UTTARKHERPUJI ISLAMPARA(MINI)</t>
  </si>
  <si>
    <t>UMMA KULSUM</t>
  </si>
  <si>
    <t>25(APROX)</t>
  </si>
  <si>
    <t>90 NO KHARPUJI NPT 1&amp;2</t>
  </si>
  <si>
    <t>11 BORBAKHARA MINI</t>
  </si>
  <si>
    <t>SUMITRA PATHAK</t>
  </si>
  <si>
    <t>37 NO BORBAKHARA GAROPARA MINI</t>
  </si>
  <si>
    <t>KACHUDOLA UPARA</t>
  </si>
  <si>
    <t>ANAPURNA DAS</t>
  </si>
  <si>
    <t>13(APROX)</t>
  </si>
  <si>
    <t>MOLIGAON</t>
  </si>
  <si>
    <t>MENA MAZUMDAR</t>
  </si>
  <si>
    <t>2 NO MOLIGAON</t>
  </si>
  <si>
    <t>MOLIGAON RAVA PARA</t>
  </si>
  <si>
    <t>MOLIGAON BIR PARA</t>
  </si>
  <si>
    <t>MOLIGAON KOOCHPARA</t>
  </si>
  <si>
    <t>MOLIGAON BHATIPARA MINI</t>
  </si>
  <si>
    <t>AMGURI PT2</t>
  </si>
  <si>
    <t>JYSHANA BARMAN</t>
  </si>
  <si>
    <t>12(APROX)</t>
  </si>
  <si>
    <t>AMGURI PT 3</t>
  </si>
  <si>
    <t>2 NO SILGARA MINI</t>
  </si>
  <si>
    <t>AMGURI P 1</t>
  </si>
  <si>
    <t>NIRMALA DAS</t>
  </si>
  <si>
    <t>11(APROX)</t>
  </si>
  <si>
    <t>BORKHATA NAYA PARA</t>
  </si>
  <si>
    <t>BORKHATA</t>
  </si>
  <si>
    <t>MINATI CHAKRAVARTY</t>
  </si>
  <si>
    <t>BOTKHATA P 1</t>
  </si>
  <si>
    <t>BORKHATA CHARMGHULI</t>
  </si>
  <si>
    <t>KOREA PT 2</t>
  </si>
  <si>
    <t>KOREA</t>
  </si>
  <si>
    <t xml:space="preserve">Tarulata Roy </t>
  </si>
  <si>
    <t>KOREA PT 1</t>
  </si>
  <si>
    <t>KOREA PAHAR</t>
  </si>
  <si>
    <t>GITA DAS</t>
  </si>
  <si>
    <t>ALIFA BEGUM</t>
  </si>
  <si>
    <t>JOGIGHOPA NAYA BASTI</t>
  </si>
  <si>
    <t>BALAPARA P 1</t>
  </si>
  <si>
    <t>SHANAZ MAZID</t>
  </si>
  <si>
    <t>BHATIPARA CHATIPARA</t>
  </si>
  <si>
    <t>ESATUN NESSA</t>
  </si>
  <si>
    <t>CHAT PAPRA BHATIPARA</t>
  </si>
  <si>
    <t xml:space="preserve">CHATPARA NC </t>
  </si>
  <si>
    <t>CHATPARA NC  COLONY</t>
  </si>
  <si>
    <t>MONUWARA BEGUM</t>
  </si>
  <si>
    <t>SANTIPUR</t>
  </si>
  <si>
    <t>KOREA PT 2 PACHIM</t>
  </si>
  <si>
    <t>KOREA MADHYAM</t>
  </si>
  <si>
    <t>MALIKA KHATUN</t>
  </si>
  <si>
    <t xml:space="preserve">103 NO JOGIGHOPA </t>
  </si>
  <si>
    <t>104 JOGIGHOPA PT 1</t>
  </si>
  <si>
    <t xml:space="preserve">105 NO GOGIGHOPA BHATIPARA </t>
  </si>
  <si>
    <t>`106 NOJOGIGHOPA BHATIPARA NC</t>
  </si>
  <si>
    <t xml:space="preserve">107 NO CHATPARA </t>
  </si>
  <si>
    <t>BHUTKURA PT 3</t>
  </si>
  <si>
    <t>181 NO SARU AMGURI</t>
  </si>
  <si>
    <t>180 NO AMGURI GADARPARA</t>
  </si>
  <si>
    <t>11 NO KASARPARA</t>
  </si>
  <si>
    <t>MINA MAJUMDAR</t>
  </si>
  <si>
    <t>10 KASARPARA MINI</t>
  </si>
  <si>
    <t>185 KASARPARA PACHIM</t>
  </si>
  <si>
    <t>3 NO NAPAITPARA MINI</t>
  </si>
  <si>
    <t>186 RAGHUNANDANPUR  SIVA MANDIR</t>
  </si>
  <si>
    <t>184 NO RAGHUNANDANPUR BHANDANIPARA</t>
  </si>
  <si>
    <t>7 NO PACHIM  RAGHUNANDANPUR</t>
  </si>
  <si>
    <t>DEBOLA ROY</t>
  </si>
  <si>
    <t>4 NO RAGHUNADANPUR MUSLIM PARA MINI</t>
  </si>
  <si>
    <t>8876014277</t>
  </si>
  <si>
    <t>6 NO PUB RAGHUNADAN PUR</t>
  </si>
  <si>
    <t>8 RAGHUNADANPUR</t>
  </si>
  <si>
    <t>163 PACHIM BELTOLI</t>
  </si>
  <si>
    <t>203 PUB BELTOLI</t>
  </si>
  <si>
    <t>201 CHEDA MARI PACHIM</t>
  </si>
  <si>
    <t>ANOWARA BEGUM</t>
  </si>
  <si>
    <t>204 NO CHARPARA</t>
  </si>
  <si>
    <t>MOMTAZ BEGUM</t>
  </si>
  <si>
    <t>88 DOLONI BIL</t>
  </si>
  <si>
    <t>200 CHEDAMARI PUB SAINIK COLONY</t>
  </si>
  <si>
    <t>SAHANAZ MAZID</t>
  </si>
  <si>
    <t>HOLONGACHAR NC</t>
  </si>
  <si>
    <t>BAJITPARA GOVT JBS</t>
  </si>
  <si>
    <t>18040104403</t>
  </si>
  <si>
    <t>846 NO. GASPARA LPS</t>
  </si>
  <si>
    <t>18040103202</t>
  </si>
  <si>
    <t>8011650984</t>
  </si>
  <si>
    <t>40(APROX)</t>
  </si>
  <si>
    <t>18040107101</t>
  </si>
  <si>
    <t xml:space="preserve">SRISTI PARA </t>
  </si>
  <si>
    <t>18040103101</t>
  </si>
  <si>
    <t>09508169386</t>
  </si>
  <si>
    <t>KHORCHIMARI PACHIM LP SCHOOL</t>
  </si>
  <si>
    <t>18040112301</t>
  </si>
  <si>
    <t>KHORCHIMARI PUB LP SCHOOL</t>
  </si>
  <si>
    <t>18040112302</t>
  </si>
  <si>
    <t>BORGHOLA PT I AWC</t>
  </si>
  <si>
    <t>9957235940</t>
  </si>
  <si>
    <t>9854731290</t>
  </si>
  <si>
    <t>18040107401</t>
  </si>
  <si>
    <t>BANGAON NIMAGAON</t>
  </si>
  <si>
    <t>18040101101</t>
  </si>
  <si>
    <t>4(APROX)</t>
  </si>
  <si>
    <t>18040107402</t>
  </si>
  <si>
    <t>KHORCHIMARI NC LPS</t>
  </si>
  <si>
    <t>18040112401</t>
  </si>
  <si>
    <t>18040112402</t>
  </si>
  <si>
    <t>Birring Halongachar</t>
  </si>
  <si>
    <t>41(APROX)</t>
  </si>
  <si>
    <t>NUNKHOWAPARA</t>
  </si>
  <si>
    <t>42(APROX)</t>
  </si>
  <si>
    <t>MAJER ALGA HIGH SCHOOL</t>
  </si>
  <si>
    <t>ALAUI GURI AWC</t>
  </si>
  <si>
    <t>1 NO. ALONIGURI LP SCHOOL</t>
  </si>
  <si>
    <t>18040113301</t>
  </si>
  <si>
    <t>09859584864</t>
  </si>
  <si>
    <t>18040105204</t>
  </si>
  <si>
    <t>07399821752</t>
  </si>
  <si>
    <t>KHELUAPARA PART-I MADHYA LPS</t>
  </si>
  <si>
    <t>18040108005</t>
  </si>
  <si>
    <t>KHELUAPARA</t>
  </si>
  <si>
    <t>AMINUR NESSA</t>
  </si>
  <si>
    <t>KHELUAPRA PART-I UTTAR LPS</t>
  </si>
  <si>
    <t>18040108006</t>
  </si>
  <si>
    <t>18040105202</t>
  </si>
  <si>
    <t>09859574425</t>
  </si>
  <si>
    <t>18040105203</t>
  </si>
  <si>
    <t>09954966163</t>
  </si>
  <si>
    <t>18040105801</t>
  </si>
  <si>
    <t>18040104504</t>
  </si>
  <si>
    <t>18040108202</t>
  </si>
  <si>
    <t>18040104901</t>
  </si>
  <si>
    <t>18040108201</t>
  </si>
  <si>
    <t>09859922739</t>
  </si>
  <si>
    <t>18040104701</t>
  </si>
  <si>
    <t>09435312094</t>
  </si>
  <si>
    <t>BAJITPARA UJANPARA LPS</t>
  </si>
  <si>
    <t>18040104404</t>
  </si>
  <si>
    <t>BAJITPARA ANCHALIK MES</t>
  </si>
  <si>
    <t>18040104405</t>
  </si>
  <si>
    <t>Khelua Para P + Vi</t>
  </si>
  <si>
    <t>NUREJA BEGUM</t>
  </si>
  <si>
    <t>Khelua Para P + ViI</t>
  </si>
  <si>
    <t>AMENA KHATUN</t>
  </si>
  <si>
    <t>18040104505</t>
  </si>
  <si>
    <t>25((APROX)</t>
  </si>
  <si>
    <t>18040105601</t>
  </si>
  <si>
    <t>18040106301</t>
  </si>
  <si>
    <t>09859268651</t>
  </si>
  <si>
    <t>KAITHPARA PT IV AWC</t>
  </si>
  <si>
    <t>KAITHPARA</t>
  </si>
  <si>
    <t>35 NO.KAYETHPARA LPS</t>
  </si>
  <si>
    <t>18040105302</t>
  </si>
  <si>
    <t>18040106601</t>
  </si>
  <si>
    <t>18040104902</t>
  </si>
  <si>
    <t>BOWALIMARI PT 1</t>
  </si>
  <si>
    <t>DHAKNABARI RCH</t>
  </si>
  <si>
    <t>SAHIDA BEGUM</t>
  </si>
  <si>
    <t>9613832437</t>
  </si>
  <si>
    <t>751 NO BALAJANA LPS</t>
  </si>
  <si>
    <t>18040108501</t>
  </si>
  <si>
    <t>KHELUAPARA PT IV</t>
  </si>
  <si>
    <t>KELUAPARA</t>
  </si>
  <si>
    <t>NIRUPOMA ROY</t>
  </si>
  <si>
    <t>MARJINA KHATUN</t>
  </si>
  <si>
    <t>7896566087</t>
  </si>
  <si>
    <t>KHELUAPARA PT V</t>
  </si>
  <si>
    <t>Kharchimari P + I</t>
  </si>
  <si>
    <t>96786-02836</t>
  </si>
  <si>
    <t>BOATCLINIC</t>
  </si>
  <si>
    <t>EYATUN NESSA</t>
  </si>
  <si>
    <t>09707375909</t>
  </si>
  <si>
    <t>MOnowara KHATUN</t>
  </si>
  <si>
    <t>9954480856</t>
  </si>
  <si>
    <t>BURRIRCHOR</t>
  </si>
  <si>
    <t>930 NO KABAITRY LPS</t>
  </si>
  <si>
    <t>18040102001</t>
  </si>
  <si>
    <t>SALEHA KHANAN</t>
  </si>
  <si>
    <t>AKLIMA KHANOM</t>
  </si>
  <si>
    <t>9678583558</t>
  </si>
  <si>
    <t>JHAUKURA DAKHIN CHAR LPS</t>
  </si>
  <si>
    <t>18040116202</t>
  </si>
  <si>
    <t>09706651001</t>
  </si>
  <si>
    <t>LOTIFA KHATUN</t>
  </si>
  <si>
    <t>8486112005</t>
  </si>
  <si>
    <t>lp</t>
  </si>
  <si>
    <t>SATSABIGHACHOR PT 1</t>
  </si>
  <si>
    <t>KAYEM MAJERALGA EAST LPS</t>
  </si>
  <si>
    <t>18040111301</t>
  </si>
  <si>
    <t xml:space="preserve">BALAPARA DAKHIN </t>
  </si>
  <si>
    <t>MONOWARA KHATUN</t>
  </si>
  <si>
    <t>KHELUAPARA PT VI</t>
  </si>
  <si>
    <t>335 NO KHELUPARA LPS</t>
  </si>
  <si>
    <t>18040110401</t>
  </si>
  <si>
    <t xml:space="preserve">NIRUPOMA ROY  </t>
  </si>
  <si>
    <t>KHELUPARA PT V LPS</t>
  </si>
  <si>
    <t>18040101601</t>
  </si>
  <si>
    <t>USUNGAR CHAR (NATUN CHAR) LPS</t>
  </si>
  <si>
    <t>18040115301</t>
  </si>
  <si>
    <t>UCHANGACHOR PT III</t>
  </si>
  <si>
    <t>UTTAMPUR DINANATHPUR</t>
  </si>
  <si>
    <t>DUMDUMA LPS</t>
  </si>
  <si>
    <t>18040116303</t>
  </si>
  <si>
    <t>09706429295</t>
  </si>
  <si>
    <t>UTTAMPUR LP SCHOOL</t>
  </si>
  <si>
    <t>18040115501</t>
  </si>
  <si>
    <t>BIRSING HOLONGACHAR</t>
  </si>
  <si>
    <t>682 NO BHATIPARALPS</t>
  </si>
  <si>
    <t>HOLONGACHAR N.C</t>
  </si>
  <si>
    <t>KHARCHIMARI N.C</t>
  </si>
  <si>
    <t>NATUN DHANIRDANGA LPS</t>
  </si>
  <si>
    <t>18040116301</t>
  </si>
  <si>
    <t>MALJHAR MINI</t>
  </si>
  <si>
    <t>ASTOMI DAS</t>
  </si>
  <si>
    <t>9613568315</t>
  </si>
  <si>
    <t>18040104202</t>
  </si>
  <si>
    <t>KUMARKATA GROPARA LPS</t>
  </si>
  <si>
    <t>SRISTIPARA MINI</t>
  </si>
  <si>
    <t>SRISTIPARA LPS</t>
  </si>
  <si>
    <t>18040102002</t>
  </si>
  <si>
    <t>BHARALKUNDI PT 3</t>
  </si>
  <si>
    <t>BHARALKUNDI PT PT A LPS</t>
  </si>
  <si>
    <t>18040103404</t>
  </si>
  <si>
    <t>KOREA RCH</t>
  </si>
  <si>
    <t>KAMALA BORBHUYAN</t>
  </si>
  <si>
    <t>9957920603</t>
  </si>
  <si>
    <t>18040103302</t>
  </si>
  <si>
    <t xml:space="preserve">BHUTKURA PT 2 </t>
  </si>
  <si>
    <t>BHUTKURA PT 2 LPS</t>
  </si>
  <si>
    <t>18040101301</t>
  </si>
  <si>
    <t>29 NO SAGURI TILA</t>
  </si>
  <si>
    <t>SALGURITILA LPS</t>
  </si>
  <si>
    <t>18040109004</t>
  </si>
  <si>
    <t>MAJOR HOWLY MINI</t>
  </si>
  <si>
    <t>18040108601</t>
  </si>
  <si>
    <t>SUTRADHARPARA (EAST) MINI</t>
  </si>
  <si>
    <t>9859604084</t>
  </si>
  <si>
    <t>18040109003</t>
  </si>
  <si>
    <t>FALIMARI MINI</t>
  </si>
  <si>
    <t>NAMAPARA MINI</t>
  </si>
  <si>
    <t>18040105201</t>
  </si>
  <si>
    <t>9435740044</t>
  </si>
  <si>
    <t>18040100501</t>
  </si>
  <si>
    <t>18040103301</t>
  </si>
  <si>
    <t>9401230061,9854872343</t>
  </si>
  <si>
    <t>9508341755</t>
  </si>
  <si>
    <t>18040105701</t>
  </si>
  <si>
    <t>SOUTH BOITAMARI</t>
  </si>
  <si>
    <t>SOUTH BOITAMARI MEM</t>
  </si>
  <si>
    <t>18040105103</t>
  </si>
  <si>
    <t>09435484064</t>
  </si>
  <si>
    <t>SUSILATA SARKAR</t>
  </si>
  <si>
    <t>18040106401</t>
  </si>
  <si>
    <t>18040102501</t>
  </si>
  <si>
    <t>MOHONPUR PRE SR.MADRASA</t>
  </si>
  <si>
    <t>18040102003</t>
  </si>
  <si>
    <t>08399853569</t>
  </si>
  <si>
    <t>KHETAPARA</t>
  </si>
  <si>
    <t>9706650252</t>
  </si>
  <si>
    <t>KABAITARY PT V HANIFORTILA</t>
  </si>
  <si>
    <t>9957690178</t>
  </si>
  <si>
    <t>KABAITARY ANCHALIK SR.MADRASSA</t>
  </si>
  <si>
    <t>18040109203</t>
  </si>
  <si>
    <t>09864538411</t>
  </si>
  <si>
    <t>741 NO. MAJER ALGA HATKHOLA LP</t>
  </si>
  <si>
    <t>18040100502</t>
  </si>
  <si>
    <t>GASPARA CHAR LPS</t>
  </si>
  <si>
    <t>18040103203</t>
  </si>
  <si>
    <t>GASPARA MEM</t>
  </si>
  <si>
    <t>18040103204</t>
  </si>
  <si>
    <t>09678254113</t>
  </si>
  <si>
    <t>SAKO MURA MV SCHOOL</t>
  </si>
  <si>
    <t>18040103002</t>
  </si>
  <si>
    <t>09706911561</t>
  </si>
  <si>
    <t>18040107701</t>
  </si>
  <si>
    <t>18040104905</t>
  </si>
  <si>
    <t>18040106204</t>
  </si>
  <si>
    <t>18040104406</t>
  </si>
  <si>
    <t>BORPARA AWC PT I</t>
  </si>
  <si>
    <t>88768-55095</t>
  </si>
  <si>
    <t>18040106202</t>
  </si>
  <si>
    <t>Tara Bhanu Nessa</t>
  </si>
  <si>
    <t>9577409352</t>
  </si>
  <si>
    <t>18040104501</t>
  </si>
  <si>
    <t>18040106201</t>
  </si>
  <si>
    <t>18040104402</t>
  </si>
  <si>
    <t>18040104703</t>
  </si>
  <si>
    <t>09854891101</t>
  </si>
  <si>
    <t>09864817744</t>
  </si>
  <si>
    <t>18040110301</t>
  </si>
  <si>
    <t>MAHILI RABHA</t>
  </si>
  <si>
    <t>18040105102</t>
  </si>
  <si>
    <t>18040105105</t>
  </si>
  <si>
    <t>09859473788</t>
  </si>
  <si>
    <t>18040109804</t>
  </si>
  <si>
    <t>18040104506</t>
  </si>
  <si>
    <t>09613559312</t>
  </si>
  <si>
    <t>961 NO. KUMARKATA SRISTIPARA L</t>
  </si>
  <si>
    <t>18040109802</t>
  </si>
  <si>
    <t>18040102104</t>
  </si>
  <si>
    <t>09613755881</t>
  </si>
  <si>
    <t>18040108301</t>
  </si>
  <si>
    <t>JALAKHATA</t>
  </si>
  <si>
    <t>18040109302</t>
  </si>
  <si>
    <t>18040107501</t>
  </si>
  <si>
    <t>18040107502</t>
  </si>
  <si>
    <t>88222-43634</t>
  </si>
  <si>
    <t>7896884125</t>
  </si>
  <si>
    <t>9957135537</t>
  </si>
  <si>
    <t>94356-57194</t>
  </si>
  <si>
    <t>MORJINA KHATUN</t>
  </si>
  <si>
    <t>18040105802</t>
  </si>
  <si>
    <t>18040105503</t>
  </si>
  <si>
    <t>9854828368</t>
  </si>
  <si>
    <t>SILETIAPARA LPS</t>
  </si>
  <si>
    <t>18040103802</t>
  </si>
  <si>
    <t>Mahindra XYLO</t>
  </si>
  <si>
    <t>Chevrolet Tavera</t>
  </si>
  <si>
    <t>MICRO PLAN FORMAT
NATIONAL HEALTH MISSION-Rashtriya Bal Swasthya Karyakram (RBSK)
ACTION  PLAN OF YEAR - 2018-19</t>
  </si>
  <si>
    <r>
      <rPr>
        <b/>
        <sz val="11"/>
        <color theme="1"/>
        <rFont val="Arial Narrow"/>
        <family val="2"/>
      </rPr>
      <t>MICRO PLAN FORMAT</t>
    </r>
    <r>
      <rPr>
        <b/>
        <sz val="10"/>
        <color theme="1"/>
        <rFont val="Arial Narrow"/>
        <family val="2"/>
      </rPr>
      <t xml:space="preserve">
NATIONAL HEALTH MISSION-Rashtriya Bal Swasthya Karyakram (RBSK)
ACTION  PLAN OF YEAR - 2018-19</t>
    </r>
  </si>
  <si>
    <r>
      <rPr>
        <b/>
        <sz val="11"/>
        <color theme="1"/>
        <rFont val="Arial Narrow"/>
        <family val="2"/>
      </rPr>
      <t>MICRO PLAN FORMAT</t>
    </r>
    <r>
      <rPr>
        <b/>
        <sz val="10"/>
        <color theme="1"/>
        <rFont val="Arial Narrow"/>
        <family val="2"/>
      </rPr>
      <t xml:space="preserve">
NATIONAL HEALTH MISSION-Rashtriya Bal Swasthya Karyakram (RBSK)
ACTION  PLAN OF YEAR -  2018-19</t>
    </r>
  </si>
  <si>
    <r>
      <rPr>
        <b/>
        <sz val="11"/>
        <color theme="1"/>
        <rFont val="Arial Narrow"/>
        <family val="2"/>
      </rPr>
      <t>MICRO PLAN FORMAT
NATIONAL HEALTH MISSION-Rashtriya Bal Swasthya Karyakram (RBSK)</t>
    </r>
    <r>
      <rPr>
        <b/>
        <sz val="10"/>
        <color theme="1"/>
        <rFont val="Arial Narrow"/>
        <family val="2"/>
      </rPr>
      <t xml:space="preserve">
ACTION  PLAN OF YEAR -  2018-19</t>
    </r>
  </si>
  <si>
    <t>Jan'18</t>
  </si>
  <si>
    <t>Feb'18</t>
  </si>
  <si>
    <t>March'18</t>
  </si>
</sst>
</file>

<file path=xl/styles.xml><?xml version="1.0" encoding="utf-8"?>
<styleSheet xmlns="http://schemas.openxmlformats.org/spreadsheetml/2006/main">
  <numFmts count="1">
    <numFmt numFmtId="164" formatCode="[$-409]d/mmm/yy;@"/>
  </numFmts>
  <fonts count="29">
    <font>
      <sz val="11"/>
      <color theme="1"/>
      <name val="Calibri"/>
      <family val="2"/>
      <scheme val="minor"/>
    </font>
    <font>
      <b/>
      <sz val="11"/>
      <color theme="1"/>
      <name val="Arial Narrow"/>
      <family val="2"/>
    </font>
    <font>
      <b/>
      <sz val="10"/>
      <color theme="1"/>
      <name val="Arial Narrow"/>
      <family val="2"/>
    </font>
    <font>
      <sz val="11"/>
      <color theme="1"/>
      <name val="Arial Narrow"/>
      <family val="2"/>
    </font>
    <font>
      <b/>
      <sz val="11"/>
      <color rgb="FFFF0000"/>
      <name val="Arial Narrow"/>
      <family val="2"/>
    </font>
    <font>
      <b/>
      <sz val="8"/>
      <color theme="1"/>
      <name val="Arial Narrow"/>
      <family val="2"/>
    </font>
    <font>
      <b/>
      <sz val="12"/>
      <color theme="1"/>
      <name val="Arial Narrow"/>
      <family val="2"/>
    </font>
    <font>
      <b/>
      <i/>
      <sz val="12"/>
      <color theme="1"/>
      <name val="Arial Narrow"/>
      <family val="2"/>
    </font>
    <font>
      <b/>
      <sz val="12"/>
      <color theme="5" tint="-0.499984740745262"/>
      <name val="Arial Narrow"/>
      <family val="2"/>
    </font>
    <font>
      <b/>
      <sz val="11"/>
      <color rgb="FF7030A0"/>
      <name val="Arial Narrow"/>
      <family val="2"/>
    </font>
    <font>
      <sz val="9"/>
      <color theme="1"/>
      <name val="Arial Narrow"/>
      <family val="2"/>
    </font>
    <font>
      <sz val="8"/>
      <color theme="1"/>
      <name val="Arial Narrow"/>
      <family val="2"/>
    </font>
    <font>
      <b/>
      <u/>
      <sz val="14"/>
      <color rgb="FF7030A0"/>
      <name val="Cambria"/>
      <family val="1"/>
    </font>
    <font>
      <b/>
      <sz val="11"/>
      <color rgb="FF002060"/>
      <name val="Cambria"/>
      <family val="1"/>
      <scheme val="major"/>
    </font>
    <font>
      <b/>
      <sz val="12"/>
      <color rgb="FF002060"/>
      <name val="Cambria"/>
      <family val="1"/>
      <scheme val="major"/>
    </font>
    <font>
      <sz val="11"/>
      <color rgb="FF002060"/>
      <name val="Cambria"/>
      <family val="1"/>
      <scheme val="major"/>
    </font>
    <font>
      <b/>
      <sz val="11"/>
      <color rgb="FFC00000"/>
      <name val="Cambria"/>
      <family val="1"/>
      <scheme val="major"/>
    </font>
    <font>
      <b/>
      <u/>
      <sz val="12"/>
      <color theme="1"/>
      <name val="Arial Narrow"/>
      <family val="2"/>
    </font>
    <font>
      <sz val="11"/>
      <name val="Arial Narrow"/>
      <family val="2"/>
    </font>
    <font>
      <u/>
      <sz val="11"/>
      <color theme="10"/>
      <name val="Calibri"/>
      <family val="2"/>
    </font>
    <font>
      <sz val="10"/>
      <name val="Arial"/>
      <family val="2"/>
    </font>
    <font>
      <sz val="10"/>
      <color theme="1"/>
      <name val="Arial Narrow"/>
      <family val="2"/>
    </font>
    <font>
      <sz val="9"/>
      <color indexed="8"/>
      <name val="Arial Narrow"/>
      <family val="2"/>
    </font>
    <font>
      <sz val="10"/>
      <color indexed="8"/>
      <name val="Arial Narrow"/>
      <family val="2"/>
    </font>
    <font>
      <sz val="12"/>
      <color theme="1"/>
      <name val="Arial Narrow"/>
      <family val="2"/>
    </font>
    <font>
      <sz val="10"/>
      <name val="Arial"/>
    </font>
    <font>
      <sz val="10"/>
      <name val="Arial Narrow"/>
      <family val="2"/>
    </font>
    <font>
      <sz val="9"/>
      <color rgb="FF000000"/>
      <name val="Arial Narrow"/>
      <family val="2"/>
    </font>
    <font>
      <sz val="5"/>
      <color theme="1"/>
      <name val="Arial Narrow"/>
      <family val="2"/>
    </font>
  </fonts>
  <fills count="11">
    <fill>
      <patternFill patternType="none"/>
    </fill>
    <fill>
      <patternFill patternType="gray125"/>
    </fill>
    <fill>
      <patternFill patternType="solid">
        <fgColor theme="2" tint="-9.9978637043366805E-2"/>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2" tint="-0.249977111117893"/>
        <bgColor indexed="64"/>
      </patternFill>
    </fill>
    <fill>
      <patternFill patternType="solid">
        <fgColor theme="5" tint="0.39997558519241921"/>
        <bgColor indexed="64"/>
      </patternFill>
    </fill>
    <fill>
      <patternFill patternType="solid">
        <fgColor theme="0" tint="-0.249977111117893"/>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diagonal/>
    </border>
    <border>
      <left/>
      <right style="medium">
        <color indexed="64"/>
      </right>
      <top/>
      <bottom style="medium">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right style="thin">
        <color indexed="64"/>
      </right>
      <top style="thin">
        <color indexed="64"/>
      </top>
      <bottom/>
      <diagonal/>
    </border>
  </borders>
  <cellStyleXfs count="5">
    <xf numFmtId="0" fontId="0" fillId="0" borderId="0"/>
    <xf numFmtId="0" fontId="19" fillId="0" borderId="0" applyNumberFormat="0" applyFill="0" applyBorder="0" applyAlignment="0" applyProtection="0">
      <alignment vertical="top"/>
      <protection locked="0"/>
    </xf>
    <xf numFmtId="0" fontId="20" fillId="0" borderId="0"/>
    <xf numFmtId="0" fontId="20" fillId="0" borderId="0"/>
    <xf numFmtId="0" fontId="25" fillId="0" borderId="0"/>
  </cellStyleXfs>
  <cellXfs count="228">
    <xf numFmtId="0" fontId="0" fillId="0" borderId="0" xfId="0"/>
    <xf numFmtId="0" fontId="3" fillId="0" borderId="0" xfId="0" applyFont="1"/>
    <xf numFmtId="0" fontId="1" fillId="3" borderId="1"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1" xfId="0" applyFont="1" applyBorder="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3" borderId="1" xfId="0" applyFont="1" applyFill="1" applyBorder="1" applyAlignment="1">
      <alignment horizontal="center" vertical="center"/>
    </xf>
    <xf numFmtId="0" fontId="1" fillId="0" borderId="0" xfId="0" applyFont="1" applyFill="1" applyBorder="1" applyAlignment="1">
      <alignment vertical="center"/>
    </xf>
    <xf numFmtId="0" fontId="1" fillId="2" borderId="1" xfId="0" applyFont="1" applyFill="1" applyBorder="1" applyAlignment="1">
      <alignment horizontal="center"/>
    </xf>
    <xf numFmtId="0" fontId="1" fillId="0" borderId="1" xfId="0" applyFont="1" applyBorder="1" applyAlignment="1">
      <alignment horizontal="center" vertical="center"/>
    </xf>
    <xf numFmtId="0" fontId="2" fillId="3" borderId="1" xfId="0" applyFont="1" applyFill="1" applyBorder="1" applyAlignment="1">
      <alignment horizontal="center" vertical="center"/>
    </xf>
    <xf numFmtId="0" fontId="3" fillId="3" borderId="1" xfId="0" applyFont="1" applyFill="1" applyBorder="1"/>
    <xf numFmtId="1" fontId="1" fillId="3" borderId="1" xfId="0" applyNumberFormat="1" applyFont="1" applyFill="1" applyBorder="1" applyAlignment="1">
      <alignment horizontal="center" vertical="center"/>
    </xf>
    <xf numFmtId="14" fontId="1" fillId="3" borderId="1" xfId="0" applyNumberFormat="1" applyFont="1" applyFill="1" applyBorder="1" applyAlignment="1">
      <alignment horizontal="center" vertical="center"/>
    </xf>
    <xf numFmtId="0" fontId="2" fillId="3" borderId="1" xfId="0" applyFont="1" applyFill="1" applyBorder="1" applyAlignment="1">
      <alignment horizontal="center" vertical="center"/>
    </xf>
    <xf numFmtId="0" fontId="3" fillId="0" borderId="0" xfId="0" applyFont="1" applyAlignment="1">
      <alignment horizontal="center" vertical="center"/>
    </xf>
    <xf numFmtId="0" fontId="3" fillId="0" borderId="1" xfId="0" applyFont="1" applyBorder="1" applyAlignment="1" applyProtection="1">
      <alignment horizontal="center" vertical="center"/>
      <protection locked="0"/>
    </xf>
    <xf numFmtId="0" fontId="3" fillId="0" borderId="1" xfId="0" applyFont="1" applyBorder="1" applyAlignment="1" applyProtection="1">
      <alignment horizontal="left" vertical="center" wrapText="1"/>
      <protection locked="0"/>
    </xf>
    <xf numFmtId="1" fontId="3" fillId="0" borderId="1" xfId="0" applyNumberFormat="1" applyFont="1" applyBorder="1" applyAlignment="1" applyProtection="1">
      <alignment horizontal="center" vertical="center" wrapText="1"/>
      <protection locked="0"/>
    </xf>
    <xf numFmtId="0" fontId="3" fillId="0" borderId="1" xfId="0" applyFont="1" applyFill="1" applyBorder="1" applyAlignment="1" applyProtection="1">
      <alignment horizontal="center" vertical="center"/>
      <protection locked="0"/>
    </xf>
    <xf numFmtId="0" fontId="1" fillId="3" borderId="1" xfId="0" applyFont="1" applyFill="1" applyBorder="1" applyAlignment="1">
      <alignment horizontal="center" vertical="center"/>
    </xf>
    <xf numFmtId="0" fontId="2" fillId="0" borderId="0" xfId="0" applyFont="1" applyFill="1" applyBorder="1" applyAlignment="1">
      <alignment horizontal="center" vertical="center" wrapText="1"/>
    </xf>
    <xf numFmtId="0" fontId="2" fillId="3" borderId="1" xfId="0" applyFont="1" applyFill="1" applyBorder="1" applyAlignment="1">
      <alignment horizontal="center" vertical="center"/>
    </xf>
    <xf numFmtId="164" fontId="3" fillId="0" borderId="1" xfId="0" applyNumberFormat="1" applyFont="1" applyBorder="1" applyAlignment="1" applyProtection="1">
      <alignment horizontal="left" vertical="center" wrapText="1"/>
      <protection locked="0"/>
    </xf>
    <xf numFmtId="17" fontId="6" fillId="0" borderId="1" xfId="0" applyNumberFormat="1" applyFont="1" applyFill="1" applyBorder="1" applyAlignment="1" applyProtection="1">
      <alignment horizontal="center" vertical="center" wrapText="1"/>
      <protection locked="0"/>
    </xf>
    <xf numFmtId="0" fontId="3" fillId="0" borderId="0" xfId="0" applyFont="1" applyProtection="1"/>
    <xf numFmtId="0" fontId="2" fillId="4" borderId="1" xfId="0" applyFont="1" applyFill="1" applyBorder="1" applyAlignment="1" applyProtection="1">
      <alignment horizontal="center" vertical="center"/>
    </xf>
    <xf numFmtId="0" fontId="2" fillId="4" borderId="2" xfId="0" applyFont="1" applyFill="1" applyBorder="1" applyAlignment="1" applyProtection="1">
      <alignment horizontal="center" vertical="center" wrapText="1"/>
    </xf>
    <xf numFmtId="0" fontId="1" fillId="5" borderId="1" xfId="0" applyFont="1" applyFill="1" applyBorder="1" applyAlignment="1" applyProtection="1">
      <alignment horizontal="center" vertical="center"/>
    </xf>
    <xf numFmtId="0" fontId="1" fillId="0" borderId="1" xfId="0" applyFont="1" applyBorder="1" applyAlignment="1" applyProtection="1">
      <alignment horizontal="center" vertical="center"/>
    </xf>
    <xf numFmtId="17" fontId="1" fillId="0" borderId="1" xfId="0" applyNumberFormat="1" applyFont="1" applyBorder="1" applyAlignment="1" applyProtection="1">
      <alignment horizontal="center" vertical="center"/>
    </xf>
    <xf numFmtId="0" fontId="3" fillId="0" borderId="1" xfId="0" quotePrefix="1" applyFont="1" applyBorder="1" applyAlignment="1" applyProtection="1">
      <alignment horizontal="center" vertical="center"/>
    </xf>
    <xf numFmtId="0" fontId="3" fillId="0" borderId="1" xfId="0" applyFont="1" applyBorder="1" applyAlignment="1" applyProtection="1">
      <alignment horizontal="center" vertical="center"/>
    </xf>
    <xf numFmtId="0" fontId="3" fillId="0" borderId="0" xfId="0" quotePrefix="1" applyFont="1" applyProtection="1"/>
    <xf numFmtId="0" fontId="6" fillId="5" borderId="1" xfId="0" applyFont="1" applyFill="1" applyBorder="1" applyAlignment="1" applyProtection="1">
      <alignment horizontal="center" vertical="center"/>
    </xf>
    <xf numFmtId="0" fontId="3" fillId="0" borderId="0" xfId="0" applyFont="1" applyAlignment="1" applyProtection="1">
      <alignment horizontal="center"/>
    </xf>
    <xf numFmtId="0" fontId="13" fillId="0" borderId="1" xfId="0" applyFont="1" applyBorder="1" applyAlignment="1" applyProtection="1">
      <alignment horizontal="center" vertical="center"/>
      <protection locked="0"/>
    </xf>
    <xf numFmtId="0" fontId="15" fillId="0" borderId="1" xfId="0" applyFont="1" applyFill="1" applyBorder="1" applyAlignment="1" applyProtection="1">
      <protection locked="0"/>
    </xf>
    <xf numFmtId="0" fontId="15" fillId="0" borderId="1" xfId="0" applyFont="1" applyFill="1" applyBorder="1" applyAlignment="1" applyProtection="1">
      <alignment vertical="center"/>
      <protection locked="0"/>
    </xf>
    <xf numFmtId="1" fontId="16" fillId="0" borderId="1" xfId="0" applyNumberFormat="1" applyFont="1" applyBorder="1" applyAlignment="1" applyProtection="1">
      <alignment horizontal="center" vertical="center"/>
      <protection locked="0"/>
    </xf>
    <xf numFmtId="0" fontId="1" fillId="3" borderId="1" xfId="0" applyFont="1" applyFill="1" applyBorder="1" applyAlignment="1">
      <alignment horizontal="center" vertical="center"/>
    </xf>
    <xf numFmtId="0" fontId="6" fillId="5" borderId="1" xfId="0" applyFont="1" applyFill="1" applyBorder="1" applyAlignment="1" applyProtection="1">
      <alignment horizontal="center" vertical="center"/>
    </xf>
    <xf numFmtId="0" fontId="1" fillId="5" borderId="1" xfId="0" applyFont="1" applyFill="1" applyBorder="1" applyAlignment="1" applyProtection="1">
      <alignment horizontal="center" vertical="center" wrapText="1"/>
    </xf>
    <xf numFmtId="0" fontId="1" fillId="5" borderId="1" xfId="0" applyFont="1" applyFill="1" applyBorder="1" applyAlignment="1" applyProtection="1">
      <alignment vertical="center"/>
    </xf>
    <xf numFmtId="0" fontId="1" fillId="5" borderId="1" xfId="0" applyFont="1" applyFill="1" applyBorder="1" applyAlignment="1" applyProtection="1">
      <alignment horizontal="center" vertical="center"/>
    </xf>
    <xf numFmtId="0" fontId="2" fillId="8" borderId="1" xfId="0" applyFont="1" applyFill="1" applyBorder="1" applyAlignment="1">
      <alignment horizontal="center" vertical="center"/>
    </xf>
    <xf numFmtId="0" fontId="1" fillId="0" borderId="6" xfId="0" applyFont="1" applyBorder="1" applyAlignment="1" applyProtection="1">
      <alignment horizontal="center" vertical="center"/>
    </xf>
    <xf numFmtId="17" fontId="1" fillId="0" borderId="6" xfId="0" applyNumberFormat="1" applyFont="1" applyBorder="1" applyAlignment="1" applyProtection="1">
      <alignment horizontal="center" vertical="center"/>
    </xf>
    <xf numFmtId="0" fontId="1" fillId="5" borderId="6" xfId="0" applyFont="1" applyFill="1" applyBorder="1" applyAlignment="1" applyProtection="1">
      <alignment horizontal="center" vertical="center"/>
    </xf>
    <xf numFmtId="17" fontId="3" fillId="9" borderId="1" xfId="0" applyNumberFormat="1" applyFont="1" applyFill="1" applyBorder="1" applyAlignment="1" applyProtection="1">
      <alignment horizontal="center" vertical="center"/>
    </xf>
    <xf numFmtId="0" fontId="19" fillId="0" borderId="1" xfId="1" applyFill="1" applyBorder="1" applyAlignment="1" applyProtection="1">
      <alignment vertical="center"/>
      <protection locked="0"/>
    </xf>
    <xf numFmtId="0" fontId="3" fillId="0" borderId="1" xfId="0" applyFont="1" applyFill="1" applyBorder="1" applyAlignment="1" applyProtection="1">
      <alignment horizontal="left" vertical="center"/>
      <protection locked="0"/>
    </xf>
    <xf numFmtId="0" fontId="3" fillId="0" borderId="4" xfId="0" applyFont="1" applyFill="1" applyBorder="1" applyAlignment="1" applyProtection="1">
      <alignment horizontal="left" vertical="center"/>
      <protection locked="0"/>
    </xf>
    <xf numFmtId="1" fontId="3" fillId="0" borderId="1" xfId="0" applyNumberFormat="1" applyFont="1" applyBorder="1" applyAlignment="1" applyProtection="1">
      <alignment horizontal="left" vertical="center" wrapText="1"/>
      <protection locked="0"/>
    </xf>
    <xf numFmtId="0" fontId="3" fillId="0" borderId="1" xfId="0" applyFont="1" applyBorder="1" applyAlignment="1" applyProtection="1">
      <alignment horizontal="left" vertical="center"/>
      <protection locked="0"/>
    </xf>
    <xf numFmtId="0" fontId="3" fillId="0" borderId="1" xfId="0" applyFont="1" applyFill="1" applyBorder="1" applyAlignment="1" applyProtection="1">
      <alignment horizontal="left" vertical="center" wrapText="1"/>
      <protection locked="0"/>
    </xf>
    <xf numFmtId="0" fontId="3" fillId="0" borderId="11" xfId="0" applyFont="1" applyFill="1" applyBorder="1" applyAlignment="1" applyProtection="1">
      <alignment horizontal="left" vertical="center"/>
      <protection locked="0"/>
    </xf>
    <xf numFmtId="0" fontId="21" fillId="0" borderId="1" xfId="0" applyFont="1" applyBorder="1" applyAlignment="1" applyProtection="1">
      <alignment horizontal="left" vertical="center" wrapText="1"/>
      <protection locked="0"/>
    </xf>
    <xf numFmtId="0" fontId="3" fillId="0" borderId="4" xfId="0" applyFont="1" applyFill="1" applyBorder="1" applyAlignment="1" applyProtection="1">
      <alignment horizontal="left"/>
      <protection locked="0"/>
    </xf>
    <xf numFmtId="1" fontId="3" fillId="0" borderId="1" xfId="0" applyNumberFormat="1" applyFont="1" applyFill="1" applyBorder="1" applyAlignment="1" applyProtection="1">
      <alignment horizontal="left" vertical="center" wrapText="1"/>
      <protection locked="0"/>
    </xf>
    <xf numFmtId="0" fontId="3" fillId="10" borderId="1" xfId="0" applyFont="1" applyFill="1" applyBorder="1" applyAlignment="1" applyProtection="1">
      <alignment horizontal="left"/>
      <protection locked="0"/>
    </xf>
    <xf numFmtId="1" fontId="3" fillId="0" borderId="1" xfId="0" applyNumberFormat="1" applyFont="1" applyFill="1" applyBorder="1" applyAlignment="1" applyProtection="1">
      <alignment horizontal="left" vertical="center"/>
      <protection locked="0"/>
    </xf>
    <xf numFmtId="0" fontId="22" fillId="0" borderId="1" xfId="0" applyFont="1" applyFill="1" applyBorder="1" applyAlignment="1" applyProtection="1">
      <alignment horizontal="left" vertical="center" wrapText="1"/>
      <protection locked="0"/>
    </xf>
    <xf numFmtId="0" fontId="23" fillId="0" borderId="1" xfId="0" applyFont="1" applyFill="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3" fillId="10" borderId="1" xfId="0" applyFont="1" applyFill="1" applyBorder="1" applyAlignment="1" applyProtection="1">
      <alignment horizontal="left" vertical="center"/>
      <protection locked="0"/>
    </xf>
    <xf numFmtId="0" fontId="3" fillId="10" borderId="1" xfId="0" applyFont="1" applyFill="1" applyBorder="1" applyAlignment="1" applyProtection="1">
      <alignment horizontal="left" vertical="center" wrapText="1"/>
      <protection locked="0"/>
    </xf>
    <xf numFmtId="0" fontId="3" fillId="10" borderId="4" xfId="0" applyFont="1" applyFill="1" applyBorder="1" applyAlignment="1" applyProtection="1">
      <alignment horizontal="left" vertical="center"/>
      <protection locked="0"/>
    </xf>
    <xf numFmtId="1" fontId="3" fillId="10" borderId="1" xfId="0" applyNumberFormat="1" applyFont="1" applyFill="1" applyBorder="1" applyAlignment="1" applyProtection="1">
      <alignment horizontal="left" vertical="center" wrapText="1"/>
      <protection locked="0"/>
    </xf>
    <xf numFmtId="0" fontId="3" fillId="10" borderId="11" xfId="0" applyFont="1" applyFill="1" applyBorder="1" applyAlignment="1" applyProtection="1">
      <alignment horizontal="left" vertical="center"/>
      <protection locked="0"/>
    </xf>
    <xf numFmtId="164" fontId="3" fillId="10" borderId="1" xfId="0" applyNumberFormat="1" applyFont="1" applyFill="1" applyBorder="1" applyAlignment="1" applyProtection="1">
      <alignment horizontal="left" vertical="center" wrapText="1"/>
      <protection locked="0"/>
    </xf>
    <xf numFmtId="0" fontId="21" fillId="10" borderId="1" xfId="0" applyFont="1" applyFill="1" applyBorder="1" applyAlignment="1" applyProtection="1">
      <alignment horizontal="left" vertical="center" wrapText="1"/>
      <protection locked="0"/>
    </xf>
    <xf numFmtId="0" fontId="24" fillId="10" borderId="1" xfId="0" applyFont="1" applyFill="1" applyBorder="1" applyAlignment="1" applyProtection="1">
      <alignment horizontal="left" vertical="center" wrapText="1"/>
      <protection locked="0"/>
    </xf>
    <xf numFmtId="0" fontId="26" fillId="10" borderId="1" xfId="4" applyFont="1" applyFill="1" applyBorder="1" applyAlignment="1" applyProtection="1">
      <alignment horizontal="left" vertical="center"/>
      <protection locked="0"/>
    </xf>
    <xf numFmtId="0" fontId="27" fillId="10" borderId="12" xfId="0" applyFont="1" applyFill="1" applyBorder="1" applyAlignment="1" applyProtection="1">
      <alignment horizontal="left" vertical="center" wrapText="1"/>
      <protection locked="0"/>
    </xf>
    <xf numFmtId="0" fontId="3" fillId="10" borderId="4" xfId="0" applyFont="1" applyFill="1" applyBorder="1" applyAlignment="1" applyProtection="1">
      <alignment horizontal="left"/>
      <protection locked="0"/>
    </xf>
    <xf numFmtId="0" fontId="3" fillId="10" borderId="7" xfId="0" applyFont="1" applyFill="1" applyBorder="1" applyAlignment="1" applyProtection="1">
      <alignment horizontal="left" vertical="center"/>
      <protection locked="0"/>
    </xf>
    <xf numFmtId="0" fontId="23" fillId="10" borderId="1" xfId="0" applyFont="1" applyFill="1" applyBorder="1" applyAlignment="1" applyProtection="1">
      <alignment horizontal="left" vertical="center" wrapText="1"/>
      <protection locked="0"/>
    </xf>
    <xf numFmtId="0" fontId="10" fillId="10" borderId="1" xfId="0" applyFont="1" applyFill="1" applyBorder="1" applyAlignment="1" applyProtection="1">
      <alignment horizontal="left" vertical="center" wrapText="1"/>
      <protection locked="0"/>
    </xf>
    <xf numFmtId="0" fontId="28" fillId="10" borderId="1" xfId="0" applyFont="1" applyFill="1" applyBorder="1" applyAlignment="1" applyProtection="1">
      <alignment horizontal="left" vertical="center" wrapText="1"/>
      <protection locked="0"/>
    </xf>
    <xf numFmtId="0" fontId="3" fillId="10" borderId="1" xfId="0" applyFont="1" applyFill="1" applyBorder="1" applyAlignment="1" applyProtection="1">
      <alignment horizontal="left" vertical="top" wrapText="1"/>
      <protection locked="0"/>
    </xf>
    <xf numFmtId="0" fontId="3" fillId="0" borderId="1" xfId="0" applyFont="1" applyFill="1" applyBorder="1" applyAlignment="1" applyProtection="1">
      <alignment horizontal="left" vertical="top" wrapText="1"/>
      <protection locked="0"/>
    </xf>
    <xf numFmtId="0" fontId="3" fillId="0" borderId="7" xfId="0" applyFont="1" applyFill="1" applyBorder="1" applyAlignment="1" applyProtection="1">
      <alignment horizontal="left" vertical="center"/>
      <protection locked="0"/>
    </xf>
    <xf numFmtId="14" fontId="3" fillId="0" borderId="1" xfId="0" applyNumberFormat="1" applyFont="1" applyBorder="1" applyAlignment="1" applyProtection="1">
      <alignment horizontal="left" vertical="center" wrapText="1"/>
      <protection locked="0"/>
    </xf>
    <xf numFmtId="0" fontId="3" fillId="0" borderId="1" xfId="0" applyFont="1" applyFill="1" applyBorder="1" applyAlignment="1" applyProtection="1">
      <alignment horizontal="left"/>
      <protection locked="0"/>
    </xf>
    <xf numFmtId="0" fontId="3" fillId="10" borderId="0" xfId="0" applyFont="1" applyFill="1" applyAlignment="1" applyProtection="1">
      <alignment horizontal="left" vertical="center"/>
      <protection locked="0"/>
    </xf>
    <xf numFmtId="0" fontId="3" fillId="0" borderId="7" xfId="0" applyFont="1" applyBorder="1" applyAlignment="1" applyProtection="1">
      <alignment horizontal="left" vertical="center" wrapText="1"/>
      <protection locked="0"/>
    </xf>
    <xf numFmtId="1" fontId="3" fillId="10" borderId="1" xfId="0" applyNumberFormat="1" applyFont="1" applyFill="1" applyBorder="1" applyAlignment="1" applyProtection="1">
      <alignment horizontal="left" vertical="center"/>
      <protection locked="0"/>
    </xf>
    <xf numFmtId="0" fontId="18" fillId="10" borderId="1" xfId="4" applyFont="1" applyFill="1" applyBorder="1" applyAlignment="1" applyProtection="1">
      <alignment horizontal="left" vertical="center"/>
      <protection locked="0"/>
    </xf>
    <xf numFmtId="0" fontId="3" fillId="0" borderId="1" xfId="0" quotePrefix="1" applyFont="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164" fontId="3" fillId="0" borderId="1" xfId="0" applyNumberFormat="1" applyFont="1" applyFill="1" applyBorder="1" applyAlignment="1" applyProtection="1">
      <alignment horizontal="left" vertical="center" wrapText="1"/>
      <protection locked="0"/>
    </xf>
    <xf numFmtId="0" fontId="21" fillId="0" borderId="1" xfId="0" applyFont="1" applyFill="1" applyBorder="1" applyAlignment="1" applyProtection="1">
      <alignment horizontal="left" vertical="center" wrapText="1"/>
      <protection locked="0"/>
    </xf>
    <xf numFmtId="0" fontId="24" fillId="0" borderId="1" xfId="0" applyFont="1" applyFill="1" applyBorder="1" applyAlignment="1" applyProtection="1">
      <alignment horizontal="left"/>
      <protection locked="0"/>
    </xf>
    <xf numFmtId="1" fontId="3" fillId="0" borderId="1" xfId="0" applyNumberFormat="1" applyFont="1" applyFill="1" applyBorder="1" applyAlignment="1" applyProtection="1">
      <alignment horizontal="left"/>
      <protection locked="0"/>
    </xf>
    <xf numFmtId="0" fontId="18" fillId="0" borderId="1" xfId="4" applyFont="1" applyFill="1" applyBorder="1" applyAlignment="1" applyProtection="1">
      <alignment horizontal="left" vertical="center"/>
      <protection locked="0"/>
    </xf>
    <xf numFmtId="0" fontId="3" fillId="0" borderId="0" xfId="0" applyFont="1" applyFill="1" applyAlignment="1" applyProtection="1">
      <alignment horizontal="left"/>
      <protection locked="0"/>
    </xf>
    <xf numFmtId="0" fontId="18" fillId="0" borderId="1" xfId="0" applyFont="1" applyFill="1" applyBorder="1" applyAlignment="1" applyProtection="1">
      <alignment vertical="center" wrapText="1"/>
      <protection locked="0"/>
    </xf>
    <xf numFmtId="0" fontId="3" fillId="0" borderId="1" xfId="0" applyFont="1" applyBorder="1" applyAlignment="1" applyProtection="1">
      <alignment vertical="center" wrapText="1"/>
      <protection locked="0"/>
    </xf>
    <xf numFmtId="1" fontId="3" fillId="0" borderId="1" xfId="0" applyNumberFormat="1" applyFont="1" applyBorder="1" applyAlignment="1" applyProtection="1">
      <alignment vertical="center" wrapText="1"/>
      <protection locked="0"/>
    </xf>
    <xf numFmtId="0" fontId="3" fillId="0" borderId="1" xfId="0" applyFont="1" applyBorder="1" applyAlignment="1" applyProtection="1">
      <alignment vertical="center"/>
      <protection locked="0"/>
    </xf>
    <xf numFmtId="0" fontId="24" fillId="0" borderId="1" xfId="0" applyFont="1" applyBorder="1" applyAlignment="1" applyProtection="1">
      <alignment vertical="center"/>
      <protection locked="0"/>
    </xf>
    <xf numFmtId="0" fontId="3" fillId="0" borderId="1" xfId="0" applyFont="1" applyFill="1" applyBorder="1" applyAlignment="1" applyProtection="1">
      <alignment vertical="center"/>
      <protection locked="0"/>
    </xf>
    <xf numFmtId="164" fontId="3" fillId="0" borderId="1" xfId="0" applyNumberFormat="1" applyFont="1" applyBorder="1" applyAlignment="1" applyProtection="1">
      <alignment vertical="center" wrapText="1"/>
      <protection locked="0"/>
    </xf>
    <xf numFmtId="0" fontId="10" fillId="0" borderId="1" xfId="0" applyFont="1" applyBorder="1" applyAlignment="1" applyProtection="1">
      <alignment vertical="center" wrapText="1"/>
      <protection locked="0"/>
    </xf>
    <xf numFmtId="0" fontId="3" fillId="10" borderId="1" xfId="0" applyFont="1" applyFill="1" applyBorder="1" applyAlignment="1" applyProtection="1">
      <alignment vertical="center"/>
      <protection locked="0"/>
    </xf>
    <xf numFmtId="0" fontId="3" fillId="10" borderId="1" xfId="0" applyFont="1" applyFill="1" applyBorder="1" applyAlignment="1" applyProtection="1">
      <alignment vertical="center" wrapText="1"/>
      <protection locked="0"/>
    </xf>
    <xf numFmtId="0" fontId="3" fillId="10" borderId="4" xfId="0" applyFont="1" applyFill="1" applyBorder="1" applyAlignment="1" applyProtection="1">
      <alignment vertical="center"/>
      <protection locked="0"/>
    </xf>
    <xf numFmtId="1" fontId="3" fillId="10" borderId="1" xfId="0" applyNumberFormat="1" applyFont="1" applyFill="1" applyBorder="1" applyAlignment="1" applyProtection="1">
      <alignment vertical="center" wrapText="1"/>
      <protection locked="0"/>
    </xf>
    <xf numFmtId="0" fontId="3" fillId="10" borderId="11" xfId="0" applyFont="1" applyFill="1" applyBorder="1" applyAlignment="1" applyProtection="1">
      <alignment vertical="center"/>
      <protection locked="0"/>
    </xf>
    <xf numFmtId="164" fontId="3" fillId="10" borderId="1" xfId="0" applyNumberFormat="1" applyFont="1" applyFill="1" applyBorder="1" applyAlignment="1" applyProtection="1">
      <alignment vertical="center" wrapText="1"/>
      <protection locked="0"/>
    </xf>
    <xf numFmtId="0" fontId="10" fillId="10" borderId="1" xfId="0" applyFont="1" applyFill="1" applyBorder="1" applyAlignment="1" applyProtection="1">
      <alignment vertical="center" wrapText="1"/>
      <protection locked="0"/>
    </xf>
    <xf numFmtId="0" fontId="3" fillId="10" borderId="1" xfId="0" applyFont="1" applyFill="1" applyBorder="1" applyAlignment="1" applyProtection="1">
      <protection locked="0"/>
    </xf>
    <xf numFmtId="0" fontId="3" fillId="10" borderId="4" xfId="0" applyFont="1" applyFill="1" applyBorder="1" applyAlignment="1" applyProtection="1">
      <protection locked="0"/>
    </xf>
    <xf numFmtId="0" fontId="0" fillId="10" borderId="1" xfId="0" applyFill="1" applyBorder="1" applyProtection="1">
      <protection locked="0"/>
    </xf>
    <xf numFmtId="0" fontId="26" fillId="10" borderId="1" xfId="4" applyFont="1" applyFill="1" applyBorder="1" applyAlignment="1" applyProtection="1">
      <alignment vertical="center"/>
      <protection locked="0"/>
    </xf>
    <xf numFmtId="0" fontId="18" fillId="10" borderId="1" xfId="0" applyFont="1" applyFill="1" applyBorder="1" applyAlignment="1" applyProtection="1">
      <alignment horizontal="left" vertical="center" wrapText="1"/>
      <protection locked="0"/>
    </xf>
    <xf numFmtId="0" fontId="3" fillId="10" borderId="6" xfId="0" applyFont="1" applyFill="1" applyBorder="1" applyAlignment="1" applyProtection="1">
      <alignment vertical="center"/>
      <protection locked="0"/>
    </xf>
    <xf numFmtId="0" fontId="18" fillId="10" borderId="1" xfId="4" applyFont="1" applyFill="1" applyBorder="1" applyAlignment="1" applyProtection="1">
      <alignment vertical="center"/>
      <protection locked="0"/>
    </xf>
    <xf numFmtId="1" fontId="3" fillId="10" borderId="1" xfId="0" applyNumberFormat="1" applyFont="1" applyFill="1" applyBorder="1" applyAlignment="1" applyProtection="1">
      <alignment vertical="center"/>
      <protection locked="0"/>
    </xf>
    <xf numFmtId="0" fontId="3" fillId="10" borderId="7" xfId="0" applyFont="1" applyFill="1" applyBorder="1" applyAlignment="1" applyProtection="1">
      <alignment vertical="center"/>
      <protection locked="0"/>
    </xf>
    <xf numFmtId="0" fontId="0" fillId="10" borderId="4" xfId="0" applyFont="1" applyFill="1" applyBorder="1" applyAlignment="1" applyProtection="1">
      <alignment horizontal="left"/>
      <protection locked="0"/>
    </xf>
    <xf numFmtId="1" fontId="3" fillId="10" borderId="1" xfId="0" applyNumberFormat="1" applyFont="1" applyFill="1" applyBorder="1" applyAlignment="1" applyProtection="1">
      <alignment horizontal="center" vertical="center" wrapText="1"/>
      <protection locked="0"/>
    </xf>
    <xf numFmtId="1" fontId="3" fillId="10" borderId="1" xfId="0" applyNumberFormat="1" applyFont="1" applyFill="1" applyBorder="1" applyAlignment="1" applyProtection="1">
      <alignment horizontal="center" vertical="center"/>
      <protection locked="0"/>
    </xf>
    <xf numFmtId="0" fontId="0" fillId="10" borderId="11" xfId="0" applyFill="1" applyBorder="1" applyProtection="1">
      <protection locked="0"/>
    </xf>
    <xf numFmtId="0" fontId="3" fillId="10" borderId="0" xfId="0" applyFont="1" applyFill="1" applyAlignment="1" applyProtection="1">
      <protection locked="0"/>
    </xf>
    <xf numFmtId="0" fontId="18" fillId="10" borderId="1" xfId="0" applyFont="1" applyFill="1" applyBorder="1" applyAlignment="1" applyProtection="1">
      <alignment vertical="center" wrapText="1"/>
      <protection locked="0"/>
    </xf>
    <xf numFmtId="0" fontId="11" fillId="10" borderId="1" xfId="0" applyFont="1" applyFill="1" applyBorder="1" applyAlignment="1" applyProtection="1">
      <alignment vertical="center" wrapText="1"/>
      <protection locked="0"/>
    </xf>
    <xf numFmtId="0" fontId="0" fillId="10" borderId="1" xfId="0" applyFill="1" applyBorder="1" applyAlignment="1" applyProtection="1">
      <alignment horizontal="left"/>
      <protection locked="0"/>
    </xf>
    <xf numFmtId="0" fontId="0" fillId="0" borderId="4" xfId="0" applyFont="1" applyFill="1" applyBorder="1" applyAlignment="1" applyProtection="1">
      <alignment horizontal="left"/>
      <protection locked="0"/>
    </xf>
    <xf numFmtId="0" fontId="0" fillId="0" borderId="1" xfId="0" applyFill="1" applyBorder="1" applyAlignment="1" applyProtection="1">
      <alignment horizontal="left" vertical="center" wrapText="1"/>
      <protection locked="0"/>
    </xf>
    <xf numFmtId="0" fontId="0" fillId="0" borderId="1" xfId="0" applyFill="1" applyBorder="1" applyProtection="1">
      <protection locked="0"/>
    </xf>
    <xf numFmtId="0" fontId="0" fillId="0" borderId="7" xfId="0" applyFill="1" applyBorder="1" applyProtection="1">
      <protection locked="0"/>
    </xf>
    <xf numFmtId="0" fontId="0" fillId="0" borderId="1" xfId="0" applyFill="1" applyBorder="1" applyAlignment="1" applyProtection="1">
      <alignment horizontal="left" vertical="top"/>
      <protection locked="0"/>
    </xf>
    <xf numFmtId="0" fontId="23" fillId="10" borderId="1" xfId="0" applyFont="1" applyFill="1" applyBorder="1" applyAlignment="1" applyProtection="1">
      <alignment vertical="center" wrapText="1"/>
      <protection locked="0"/>
    </xf>
    <xf numFmtId="0" fontId="3" fillId="10" borderId="6" xfId="0" applyFont="1" applyFill="1" applyBorder="1" applyAlignment="1" applyProtection="1">
      <alignment horizontal="left" vertical="center"/>
      <protection locked="0"/>
    </xf>
    <xf numFmtId="0" fontId="26" fillId="0" borderId="1" xfId="4" applyFont="1" applyBorder="1" applyAlignment="1" applyProtection="1">
      <alignment horizontal="left" vertical="center"/>
      <protection locked="0"/>
    </xf>
    <xf numFmtId="0" fontId="0" fillId="10" borderId="1" xfId="0" applyFont="1" applyFill="1" applyBorder="1" applyAlignment="1" applyProtection="1">
      <alignment horizontal="left"/>
      <protection locked="0"/>
    </xf>
    <xf numFmtId="0" fontId="0" fillId="10" borderId="4" xfId="0" applyFont="1" applyFill="1" applyBorder="1" applyAlignment="1" applyProtection="1">
      <alignment horizontal="center"/>
      <protection locked="0"/>
    </xf>
    <xf numFmtId="0" fontId="0" fillId="10" borderId="1" xfId="0" applyFill="1" applyBorder="1" applyAlignment="1" applyProtection="1">
      <alignment horizontal="center" vertical="top" wrapText="1"/>
      <protection locked="0"/>
    </xf>
    <xf numFmtId="0" fontId="3" fillId="10" borderId="7" xfId="0" applyFont="1" applyFill="1" applyBorder="1" applyAlignment="1" applyProtection="1">
      <alignment horizontal="left" vertical="center" wrapText="1"/>
      <protection locked="0"/>
    </xf>
    <xf numFmtId="0" fontId="3" fillId="10" borderId="13" xfId="0" applyFont="1" applyFill="1" applyBorder="1" applyProtection="1">
      <protection locked="0"/>
    </xf>
    <xf numFmtId="0" fontId="3" fillId="10" borderId="14" xfId="0" applyFont="1" applyFill="1" applyBorder="1" applyProtection="1">
      <protection locked="0"/>
    </xf>
    <xf numFmtId="3" fontId="3" fillId="10" borderId="1" xfId="0" quotePrefix="1" applyNumberFormat="1" applyFont="1" applyFill="1" applyBorder="1" applyAlignment="1" applyProtection="1">
      <alignment horizontal="left" vertical="center" wrapText="1"/>
      <protection locked="0"/>
    </xf>
    <xf numFmtId="0" fontId="3" fillId="10" borderId="1" xfId="0" quotePrefix="1" applyFont="1" applyFill="1" applyBorder="1" applyAlignment="1" applyProtection="1">
      <alignment horizontal="left" vertical="center" wrapText="1"/>
      <protection locked="0"/>
    </xf>
    <xf numFmtId="0" fontId="18" fillId="10" borderId="4" xfId="0" applyFont="1" applyFill="1" applyBorder="1" applyAlignment="1" applyProtection="1">
      <alignment horizontal="left" vertical="center"/>
      <protection locked="0"/>
    </xf>
    <xf numFmtId="0" fontId="3" fillId="10" borderId="1" xfId="0" applyFont="1" applyFill="1" applyBorder="1" applyAlignment="1" applyProtection="1">
      <alignment horizontal="center" vertical="center"/>
      <protection locked="0"/>
    </xf>
    <xf numFmtId="0" fontId="3" fillId="0" borderId="15" xfId="0" applyFont="1" applyBorder="1" applyAlignment="1" applyProtection="1">
      <alignment horizontal="left" vertical="center"/>
      <protection locked="0"/>
    </xf>
    <xf numFmtId="0" fontId="3" fillId="0" borderId="0" xfId="0" applyFont="1" applyFill="1" applyAlignment="1" applyProtection="1">
      <alignment horizontal="left" vertical="center"/>
      <protection locked="0"/>
    </xf>
    <xf numFmtId="0" fontId="3" fillId="0" borderId="6" xfId="0" applyFont="1" applyFill="1" applyBorder="1" applyAlignment="1" applyProtection="1">
      <alignment horizontal="left" vertical="center"/>
      <protection locked="0"/>
    </xf>
    <xf numFmtId="0" fontId="12" fillId="0" borderId="0" xfId="0" applyFont="1" applyAlignment="1">
      <alignment horizontal="center"/>
    </xf>
    <xf numFmtId="0" fontId="14" fillId="0" borderId="1" xfId="0" applyFont="1" applyBorder="1" applyAlignment="1" applyProtection="1">
      <alignment horizontal="center"/>
      <protection locked="0"/>
    </xf>
    <xf numFmtId="0" fontId="8" fillId="0" borderId="0" xfId="0" applyFont="1" applyAlignment="1">
      <alignment horizontal="left" vertical="center"/>
    </xf>
    <xf numFmtId="0" fontId="3" fillId="0" borderId="0" xfId="0" applyFont="1" applyAlignment="1">
      <alignment horizontal="left" vertical="center"/>
    </xf>
    <xf numFmtId="0" fontId="9" fillId="0" borderId="0" xfId="0" applyFont="1" applyAlignment="1">
      <alignment horizontal="left" vertical="center" wrapText="1"/>
    </xf>
    <xf numFmtId="0" fontId="9" fillId="0" borderId="0" xfId="0" applyFont="1" applyAlignment="1">
      <alignment horizontal="left" vertical="center"/>
    </xf>
    <xf numFmtId="0" fontId="19" fillId="0" borderId="1" xfId="1" applyFill="1" applyBorder="1" applyAlignment="1" applyProtection="1">
      <alignment horizontal="center" vertical="center"/>
      <protection locked="0"/>
    </xf>
    <xf numFmtId="0" fontId="13" fillId="0" borderId="1" xfId="0" applyFont="1" applyFill="1" applyBorder="1" applyAlignment="1" applyProtection="1">
      <alignment horizontal="center" vertical="center"/>
      <protection locked="0"/>
    </xf>
    <xf numFmtId="0" fontId="1" fillId="5" borderId="2" xfId="0" applyFont="1" applyFill="1" applyBorder="1" applyAlignment="1">
      <alignment horizontal="center" vertical="center"/>
    </xf>
    <xf numFmtId="0" fontId="1" fillId="5" borderId="3" xfId="0" applyFont="1" applyFill="1" applyBorder="1" applyAlignment="1">
      <alignment horizontal="center" vertical="center"/>
    </xf>
    <xf numFmtId="0" fontId="1" fillId="5" borderId="4" xfId="0" applyFont="1" applyFill="1" applyBorder="1" applyAlignment="1">
      <alignment horizontal="center" vertical="center"/>
    </xf>
    <xf numFmtId="0" fontId="1" fillId="0" borderId="0" xfId="0" applyFont="1" applyFill="1" applyBorder="1" applyAlignment="1">
      <alignment horizontal="center" vertical="center" wrapText="1"/>
    </xf>
    <xf numFmtId="0" fontId="1" fillId="3" borderId="1" xfId="0" applyFont="1" applyFill="1" applyBorder="1" applyAlignment="1">
      <alignment horizontal="center"/>
    </xf>
    <xf numFmtId="0" fontId="15" fillId="0" borderId="1" xfId="0" applyFont="1" applyFill="1" applyBorder="1" applyAlignment="1" applyProtection="1">
      <alignment horizontal="center" vertical="center"/>
      <protection locked="0"/>
    </xf>
    <xf numFmtId="0" fontId="13" fillId="0" borderId="2" xfId="0" applyFont="1" applyFill="1" applyBorder="1" applyAlignment="1" applyProtection="1">
      <alignment horizontal="center"/>
      <protection locked="0"/>
    </xf>
    <xf numFmtId="0" fontId="13" fillId="0" borderId="4" xfId="0" applyFont="1" applyFill="1" applyBorder="1" applyAlignment="1" applyProtection="1">
      <alignment horizontal="center"/>
      <protection locked="0"/>
    </xf>
    <xf numFmtId="0" fontId="1" fillId="0" borderId="1" xfId="0" applyFont="1" applyFill="1" applyBorder="1" applyAlignment="1">
      <alignment horizontal="left" vertical="center"/>
    </xf>
    <xf numFmtId="0" fontId="2" fillId="0" borderId="1" xfId="0" applyFont="1" applyFill="1" applyBorder="1" applyAlignment="1">
      <alignment horizontal="left" vertical="center"/>
    </xf>
    <xf numFmtId="0" fontId="15" fillId="0" borderId="2" xfId="0" applyFont="1" applyFill="1" applyBorder="1" applyAlignment="1" applyProtection="1">
      <alignment horizontal="center" vertical="center"/>
      <protection locked="0"/>
    </xf>
    <xf numFmtId="0" fontId="15" fillId="0" borderId="4" xfId="0" applyFont="1" applyFill="1" applyBorder="1" applyAlignment="1" applyProtection="1">
      <alignment horizontal="center" vertical="center"/>
      <protection locked="0"/>
    </xf>
    <xf numFmtId="0" fontId="15" fillId="0" borderId="3" xfId="0" applyFont="1" applyFill="1" applyBorder="1" applyAlignment="1" applyProtection="1">
      <alignment horizontal="center" vertical="center"/>
      <protection locked="0"/>
    </xf>
    <xf numFmtId="0" fontId="1" fillId="6" borderId="2" xfId="0" applyFont="1" applyFill="1" applyBorder="1" applyAlignment="1">
      <alignment horizontal="center" vertical="center"/>
    </xf>
    <xf numFmtId="0" fontId="1" fillId="6" borderId="3" xfId="0" applyFont="1" applyFill="1" applyBorder="1" applyAlignment="1">
      <alignment horizontal="center" vertical="center"/>
    </xf>
    <xf numFmtId="0" fontId="1" fillId="6" borderId="4" xfId="0" applyFont="1" applyFill="1" applyBorder="1" applyAlignment="1">
      <alignment horizontal="center" vertical="center"/>
    </xf>
    <xf numFmtId="0" fontId="15" fillId="0" borderId="2" xfId="0" applyFont="1" applyFill="1" applyBorder="1" applyAlignment="1" applyProtection="1">
      <alignment horizontal="center"/>
      <protection locked="0"/>
    </xf>
    <xf numFmtId="0" fontId="15" fillId="0" borderId="3" xfId="0" applyFont="1" applyFill="1" applyBorder="1" applyAlignment="1" applyProtection="1">
      <alignment horizontal="center"/>
      <protection locked="0"/>
    </xf>
    <xf numFmtId="0" fontId="15" fillId="0" borderId="4" xfId="0" applyFont="1" applyFill="1" applyBorder="1" applyAlignment="1" applyProtection="1">
      <alignment horizontal="center"/>
      <protection locked="0"/>
    </xf>
    <xf numFmtId="0" fontId="1" fillId="3" borderId="1" xfId="0" applyFont="1" applyFill="1" applyBorder="1" applyAlignment="1">
      <alignment horizontal="center" vertical="center"/>
    </xf>
    <xf numFmtId="0" fontId="4" fillId="0" borderId="0" xfId="0" applyFont="1" applyAlignment="1">
      <alignment horizontal="left" vertical="center"/>
    </xf>
    <xf numFmtId="0" fontId="3" fillId="0" borderId="0" xfId="0" applyFont="1" applyBorder="1" applyAlignment="1">
      <alignment horizontal="center" vertical="center"/>
    </xf>
    <xf numFmtId="0" fontId="3" fillId="0" borderId="9" xfId="0" applyFont="1" applyBorder="1" applyAlignment="1">
      <alignment horizontal="center"/>
    </xf>
    <xf numFmtId="0" fontId="3" fillId="0" borderId="10" xfId="0" applyFont="1" applyBorder="1" applyAlignment="1">
      <alignment horizontal="center"/>
    </xf>
    <xf numFmtId="0" fontId="3" fillId="0" borderId="8" xfId="0" applyFont="1" applyBorder="1" applyAlignment="1">
      <alignment horizontal="center"/>
    </xf>
    <xf numFmtId="0" fontId="3" fillId="0" borderId="0" xfId="0" applyFont="1" applyBorder="1" applyAlignment="1">
      <alignment horizontal="center"/>
    </xf>
    <xf numFmtId="0" fontId="3" fillId="0" borderId="10" xfId="0" applyFont="1" applyBorder="1" applyAlignment="1">
      <alignment horizontal="center" vertical="center"/>
    </xf>
    <xf numFmtId="0" fontId="1" fillId="2" borderId="2" xfId="0" applyFont="1" applyFill="1" applyBorder="1" applyAlignment="1">
      <alignment horizontal="center" vertical="center"/>
    </xf>
    <xf numFmtId="0" fontId="1" fillId="2" borderId="4" xfId="0" applyFont="1" applyFill="1" applyBorder="1" applyAlignment="1">
      <alignment horizontal="center" vertical="center"/>
    </xf>
    <xf numFmtId="0" fontId="15" fillId="0" borderId="2" xfId="0" applyFont="1" applyBorder="1" applyAlignment="1" applyProtection="1">
      <alignment horizontal="center"/>
      <protection locked="0"/>
    </xf>
    <xf numFmtId="0" fontId="15" fillId="0" borderId="4" xfId="0" applyFont="1" applyBorder="1" applyAlignment="1" applyProtection="1">
      <alignment horizontal="center"/>
      <protection locked="0"/>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15" fillId="0" borderId="1" xfId="0" applyFont="1" applyBorder="1" applyAlignment="1" applyProtection="1">
      <alignment horizontal="center"/>
      <protection locked="0"/>
    </xf>
    <xf numFmtId="0" fontId="1" fillId="4" borderId="1" xfId="0" applyFont="1" applyFill="1" applyBorder="1" applyAlignment="1">
      <alignment horizontal="center" vertical="center"/>
    </xf>
    <xf numFmtId="0" fontId="1" fillId="0" borderId="1" xfId="0" applyFont="1" applyFill="1" applyBorder="1" applyAlignment="1">
      <alignment horizontal="left"/>
    </xf>
    <xf numFmtId="0" fontId="1" fillId="0" borderId="0" xfId="0" applyFont="1" applyFill="1" applyBorder="1" applyAlignment="1">
      <alignment horizontal="center" vertical="center"/>
    </xf>
    <xf numFmtId="0" fontId="1" fillId="0" borderId="3" xfId="0" applyFont="1" applyFill="1" applyBorder="1" applyAlignment="1">
      <alignment horizontal="center"/>
    </xf>
    <xf numFmtId="0" fontId="1" fillId="0" borderId="10" xfId="0" applyFont="1" applyFill="1" applyBorder="1" applyAlignment="1">
      <alignment horizontal="center" vertical="center"/>
    </xf>
    <xf numFmtId="0" fontId="1" fillId="6" borderId="1" xfId="0" applyFont="1" applyFill="1" applyBorder="1" applyAlignment="1">
      <alignment horizontal="center" vertical="center"/>
    </xf>
    <xf numFmtId="0" fontId="2" fillId="0" borderId="5"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7" borderId="2"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2" fillId="3" borderId="7" xfId="0" applyFont="1" applyFill="1" applyBorder="1" applyAlignment="1">
      <alignment horizontal="center" vertical="center"/>
    </xf>
    <xf numFmtId="0" fontId="6" fillId="0" borderId="5" xfId="0" applyFont="1" applyBorder="1" applyAlignment="1" applyProtection="1">
      <alignment horizontal="center"/>
    </xf>
    <xf numFmtId="17" fontId="3" fillId="9" borderId="6" xfId="0" applyNumberFormat="1" applyFont="1" applyFill="1" applyBorder="1" applyAlignment="1" applyProtection="1">
      <alignment horizontal="center" vertical="center"/>
    </xf>
    <xf numFmtId="17" fontId="3" fillId="9" borderId="7" xfId="0" applyNumberFormat="1" applyFont="1" applyFill="1" applyBorder="1" applyAlignment="1" applyProtection="1">
      <alignment horizontal="center" vertical="center"/>
    </xf>
    <xf numFmtId="0" fontId="3" fillId="9" borderId="6" xfId="0" applyFont="1" applyFill="1" applyBorder="1" applyAlignment="1" applyProtection="1">
      <alignment horizontal="center" vertical="center"/>
    </xf>
    <xf numFmtId="0" fontId="3" fillId="9" borderId="7" xfId="0" applyFont="1" applyFill="1" applyBorder="1" applyAlignment="1" applyProtection="1">
      <alignment horizontal="center" vertical="center"/>
    </xf>
    <xf numFmtId="0" fontId="6" fillId="5" borderId="1" xfId="0" applyFont="1" applyFill="1" applyBorder="1" applyAlignment="1" applyProtection="1">
      <alignment horizontal="center" vertical="center"/>
    </xf>
    <xf numFmtId="0" fontId="2" fillId="0" borderId="5" xfId="0" applyFont="1" applyFill="1" applyBorder="1" applyAlignment="1" applyProtection="1">
      <alignment horizontal="center" wrapText="1"/>
    </xf>
    <xf numFmtId="0" fontId="2" fillId="0" borderId="0" xfId="0" applyFont="1" applyFill="1" applyBorder="1" applyAlignment="1" applyProtection="1">
      <alignment horizontal="center" wrapText="1"/>
    </xf>
    <xf numFmtId="0" fontId="2" fillId="4" borderId="2" xfId="0" applyFont="1" applyFill="1" applyBorder="1" applyAlignment="1" applyProtection="1">
      <alignment horizontal="center" vertical="center"/>
    </xf>
    <xf numFmtId="0" fontId="2" fillId="4" borderId="4" xfId="0" applyFont="1" applyFill="1" applyBorder="1" applyAlignment="1" applyProtection="1">
      <alignment horizontal="center" vertical="center"/>
    </xf>
    <xf numFmtId="0" fontId="1" fillId="0" borderId="2" xfId="0" applyFont="1" applyFill="1" applyBorder="1" applyAlignment="1" applyProtection="1">
      <alignment horizontal="center" vertical="center"/>
    </xf>
    <xf numFmtId="0" fontId="1" fillId="0" borderId="4" xfId="0" applyFont="1" applyFill="1" applyBorder="1" applyAlignment="1" applyProtection="1">
      <alignment horizontal="center" vertical="center"/>
    </xf>
    <xf numFmtId="0" fontId="1" fillId="0" borderId="2" xfId="0" applyFont="1" applyBorder="1" applyAlignment="1" applyProtection="1">
      <alignment horizontal="center" vertical="center"/>
    </xf>
    <xf numFmtId="0" fontId="1" fillId="0" borderId="4" xfId="0" applyFont="1" applyBorder="1" applyAlignment="1" applyProtection="1">
      <alignment horizontal="center" vertical="center"/>
    </xf>
    <xf numFmtId="0" fontId="1" fillId="5" borderId="1" xfId="0" applyFont="1" applyFill="1" applyBorder="1" applyAlignment="1" applyProtection="1">
      <alignment horizontal="center" vertical="center" wrapText="1"/>
    </xf>
    <xf numFmtId="0" fontId="1" fillId="5" borderId="1" xfId="0" applyFont="1" applyFill="1" applyBorder="1" applyAlignment="1" applyProtection="1">
      <alignment vertical="center"/>
    </xf>
    <xf numFmtId="0" fontId="1" fillId="5" borderId="1" xfId="0" applyFont="1" applyFill="1" applyBorder="1" applyAlignment="1" applyProtection="1">
      <alignment horizontal="center" vertical="center"/>
    </xf>
    <xf numFmtId="0" fontId="17" fillId="0" borderId="3" xfId="0" applyFont="1" applyBorder="1" applyAlignment="1" applyProtection="1">
      <alignment horizontal="center" vertical="center"/>
    </xf>
  </cellXfs>
  <cellStyles count="5">
    <cellStyle name="Hyperlink" xfId="1" builtinId="8"/>
    <cellStyle name="Normal" xfId="0" builtinId="0"/>
    <cellStyle name="Normal 2" xfId="4"/>
    <cellStyle name="Normal 6" xfId="2"/>
    <cellStyle name="Normal 9"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pa.nrhm.bongaigaon.boitamari@gmail.com" TargetMode="External"/><Relationship Id="rId1" Type="http://schemas.openxmlformats.org/officeDocument/2006/relationships/hyperlink" Target="mailto:ariful78680@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tabColor rgb="FF00B050"/>
    <pageSetUpPr fitToPage="1"/>
  </sheetPr>
  <dimension ref="A1:N29"/>
  <sheetViews>
    <sheetView workbookViewId="0">
      <selection sqref="A1:M1"/>
    </sheetView>
  </sheetViews>
  <sheetFormatPr defaultRowHeight="16.5"/>
  <cols>
    <col min="1" max="1" width="6" style="1" customWidth="1"/>
    <col min="2" max="2" width="21.85546875" style="1" customWidth="1"/>
    <col min="3" max="3" width="13.42578125" style="1" bestFit="1" customWidth="1"/>
    <col min="4" max="4" width="12.42578125" style="1" bestFit="1" customWidth="1"/>
    <col min="5" max="5" width="22.42578125" style="1" customWidth="1"/>
    <col min="6" max="8" width="2.5703125" style="1" customWidth="1"/>
    <col min="9" max="9" width="14.42578125" style="1" customWidth="1"/>
    <col min="10" max="10" width="9.5703125" style="1" customWidth="1"/>
    <col min="11" max="11" width="13.42578125" style="1" customWidth="1"/>
    <col min="12" max="12" width="12.42578125" style="1" bestFit="1" customWidth="1"/>
    <col min="13" max="13" width="19.5703125" style="1" customWidth="1"/>
    <col min="14" max="16384" width="9.140625" style="1"/>
  </cols>
  <sheetData>
    <row r="1" spans="1:14" ht="60" customHeight="1">
      <c r="A1" s="162" t="s">
        <v>918</v>
      </c>
      <c r="B1" s="162"/>
      <c r="C1" s="162"/>
      <c r="D1" s="162"/>
      <c r="E1" s="162"/>
      <c r="F1" s="162"/>
      <c r="G1" s="162"/>
      <c r="H1" s="162"/>
      <c r="I1" s="162"/>
      <c r="J1" s="162"/>
      <c r="K1" s="162"/>
      <c r="L1" s="162"/>
      <c r="M1" s="162"/>
    </row>
    <row r="2" spans="1:14">
      <c r="A2" s="163" t="s">
        <v>0</v>
      </c>
      <c r="B2" s="163"/>
      <c r="C2" s="165" t="s">
        <v>79</v>
      </c>
      <c r="D2" s="166"/>
      <c r="E2" s="2" t="s">
        <v>1</v>
      </c>
      <c r="F2" s="152" t="s">
        <v>80</v>
      </c>
      <c r="G2" s="152"/>
      <c r="H2" s="152"/>
      <c r="I2" s="152"/>
      <c r="J2" s="152"/>
      <c r="K2" s="178" t="s">
        <v>28</v>
      </c>
      <c r="L2" s="178"/>
      <c r="M2" s="37" t="s">
        <v>81</v>
      </c>
    </row>
    <row r="3" spans="1:14" ht="7.5" customHeight="1">
      <c r="A3" s="197"/>
      <c r="B3" s="197"/>
      <c r="C3" s="197"/>
      <c r="D3" s="197"/>
      <c r="E3" s="197"/>
      <c r="F3" s="196"/>
      <c r="G3" s="196"/>
      <c r="H3" s="196"/>
      <c r="I3" s="196"/>
      <c r="J3" s="196"/>
      <c r="K3" s="198"/>
      <c r="L3" s="198"/>
      <c r="M3" s="198"/>
    </row>
    <row r="4" spans="1:14">
      <c r="A4" s="172" t="s">
        <v>2</v>
      </c>
      <c r="B4" s="173"/>
      <c r="C4" s="173"/>
      <c r="D4" s="173"/>
      <c r="E4" s="174"/>
      <c r="F4" s="196"/>
      <c r="G4" s="196"/>
      <c r="H4" s="196"/>
      <c r="I4" s="199" t="s">
        <v>64</v>
      </c>
      <c r="J4" s="199"/>
      <c r="K4" s="199"/>
      <c r="L4" s="199"/>
      <c r="M4" s="199"/>
    </row>
    <row r="5" spans="1:14" ht="18.75" customHeight="1">
      <c r="A5" s="195" t="s">
        <v>4</v>
      </c>
      <c r="B5" s="195"/>
      <c r="C5" s="175" t="s">
        <v>387</v>
      </c>
      <c r="D5" s="176"/>
      <c r="E5" s="177"/>
      <c r="F5" s="196"/>
      <c r="G5" s="196"/>
      <c r="H5" s="196"/>
      <c r="I5" s="167" t="s">
        <v>5</v>
      </c>
      <c r="J5" s="167"/>
      <c r="K5" s="169" t="s">
        <v>385</v>
      </c>
      <c r="L5" s="171"/>
      <c r="M5" s="170"/>
    </row>
    <row r="6" spans="1:14" ht="18.75" customHeight="1">
      <c r="A6" s="168" t="s">
        <v>22</v>
      </c>
      <c r="B6" s="168"/>
      <c r="C6" s="38">
        <v>9706654845</v>
      </c>
      <c r="D6" s="164"/>
      <c r="E6" s="164"/>
      <c r="F6" s="196"/>
      <c r="G6" s="196"/>
      <c r="H6" s="196"/>
      <c r="I6" s="168" t="s">
        <v>22</v>
      </c>
      <c r="J6" s="168"/>
      <c r="K6" s="169">
        <v>7002102875</v>
      </c>
      <c r="L6" s="170"/>
      <c r="M6" s="39"/>
    </row>
    <row r="7" spans="1:14">
      <c r="A7" s="194" t="s">
        <v>3</v>
      </c>
      <c r="B7" s="194"/>
      <c r="C7" s="194"/>
      <c r="D7" s="194"/>
      <c r="E7" s="194"/>
      <c r="F7" s="194"/>
      <c r="G7" s="194"/>
      <c r="H7" s="194"/>
      <c r="I7" s="194"/>
      <c r="J7" s="194"/>
      <c r="K7" s="194"/>
      <c r="L7" s="194"/>
      <c r="M7" s="194"/>
    </row>
    <row r="8" spans="1:14">
      <c r="A8" s="159" t="s">
        <v>25</v>
      </c>
      <c r="B8" s="160"/>
      <c r="C8" s="161"/>
      <c r="D8" s="3" t="s">
        <v>24</v>
      </c>
      <c r="E8" s="40">
        <v>200300101</v>
      </c>
      <c r="F8" s="181"/>
      <c r="G8" s="182"/>
      <c r="H8" s="182"/>
      <c r="I8" s="159" t="s">
        <v>26</v>
      </c>
      <c r="J8" s="160"/>
      <c r="K8" s="161"/>
      <c r="L8" s="3" t="s">
        <v>24</v>
      </c>
      <c r="M8" s="40">
        <v>200300102</v>
      </c>
    </row>
    <row r="9" spans="1:14">
      <c r="A9" s="186" t="s">
        <v>30</v>
      </c>
      <c r="B9" s="187"/>
      <c r="C9" s="6" t="s">
        <v>6</v>
      </c>
      <c r="D9" s="9" t="s">
        <v>12</v>
      </c>
      <c r="E9" s="5" t="s">
        <v>15</v>
      </c>
      <c r="F9" s="183"/>
      <c r="G9" s="184"/>
      <c r="H9" s="184"/>
      <c r="I9" s="186" t="s">
        <v>30</v>
      </c>
      <c r="J9" s="187"/>
      <c r="K9" s="6" t="s">
        <v>6</v>
      </c>
      <c r="L9" s="9" t="s">
        <v>12</v>
      </c>
      <c r="M9" s="5" t="s">
        <v>15</v>
      </c>
    </row>
    <row r="10" spans="1:14">
      <c r="A10" s="193" t="s">
        <v>72</v>
      </c>
      <c r="B10" s="193"/>
      <c r="C10" s="4" t="s">
        <v>18</v>
      </c>
      <c r="D10" s="38">
        <v>9435511004</v>
      </c>
      <c r="E10" s="39"/>
      <c r="F10" s="183"/>
      <c r="G10" s="184"/>
      <c r="H10" s="184"/>
      <c r="I10" s="188" t="s">
        <v>75</v>
      </c>
      <c r="J10" s="189"/>
      <c r="K10" s="4" t="s">
        <v>18</v>
      </c>
      <c r="L10" s="38">
        <v>8822631860</v>
      </c>
      <c r="M10" s="39"/>
    </row>
    <row r="11" spans="1:14">
      <c r="A11" s="193" t="s">
        <v>73</v>
      </c>
      <c r="B11" s="193"/>
      <c r="C11" s="4" t="s">
        <v>19</v>
      </c>
      <c r="D11" s="38">
        <v>8638073712</v>
      </c>
      <c r="E11" s="39"/>
      <c r="F11" s="183"/>
      <c r="G11" s="184"/>
      <c r="H11" s="184"/>
      <c r="I11" s="175" t="s">
        <v>76</v>
      </c>
      <c r="J11" s="177"/>
      <c r="K11" s="20" t="s">
        <v>18</v>
      </c>
      <c r="L11" s="38">
        <v>9854189392</v>
      </c>
      <c r="M11" s="39"/>
    </row>
    <row r="12" spans="1:14">
      <c r="A12" s="193"/>
      <c r="B12" s="193"/>
      <c r="C12" s="4" t="s">
        <v>20</v>
      </c>
      <c r="D12" s="38"/>
      <c r="E12" s="39"/>
      <c r="F12" s="183"/>
      <c r="G12" s="184"/>
      <c r="H12" s="184"/>
      <c r="I12" s="188" t="s">
        <v>77</v>
      </c>
      <c r="J12" s="189"/>
      <c r="K12" s="4" t="s">
        <v>20</v>
      </c>
      <c r="L12" s="38">
        <v>9864451682</v>
      </c>
      <c r="M12" s="51" t="s">
        <v>386</v>
      </c>
    </row>
    <row r="13" spans="1:14">
      <c r="A13" s="193" t="s">
        <v>74</v>
      </c>
      <c r="B13" s="193"/>
      <c r="C13" s="4" t="s">
        <v>21</v>
      </c>
      <c r="D13" s="38">
        <v>9706054258</v>
      </c>
      <c r="E13" s="39"/>
      <c r="F13" s="183"/>
      <c r="G13" s="184"/>
      <c r="H13" s="184"/>
      <c r="I13" s="188" t="s">
        <v>78</v>
      </c>
      <c r="J13" s="189"/>
      <c r="K13" s="4" t="s">
        <v>21</v>
      </c>
      <c r="L13" s="38">
        <v>9126346697</v>
      </c>
      <c r="M13" s="39"/>
    </row>
    <row r="14" spans="1:14">
      <c r="A14" s="190" t="s">
        <v>23</v>
      </c>
      <c r="B14" s="191"/>
      <c r="C14" s="192"/>
      <c r="D14" s="157" t="s">
        <v>388</v>
      </c>
      <c r="E14" s="158"/>
      <c r="F14" s="183"/>
      <c r="G14" s="184"/>
      <c r="H14" s="184"/>
      <c r="I14" s="185"/>
      <c r="J14" s="185"/>
      <c r="K14" s="185"/>
      <c r="L14" s="185"/>
      <c r="M14" s="185"/>
      <c r="N14" s="8"/>
    </row>
    <row r="15" spans="1:14">
      <c r="A15" s="180"/>
      <c r="B15" s="180"/>
      <c r="C15" s="180"/>
      <c r="D15" s="180"/>
      <c r="E15" s="180"/>
      <c r="F15" s="180"/>
      <c r="G15" s="180"/>
      <c r="H15" s="180"/>
      <c r="I15" s="180"/>
      <c r="J15" s="180"/>
      <c r="K15" s="180"/>
      <c r="L15" s="180"/>
      <c r="M15" s="180"/>
    </row>
    <row r="16" spans="1:14">
      <c r="A16" s="179" t="s">
        <v>48</v>
      </c>
      <c r="B16" s="179"/>
      <c r="C16" s="179"/>
      <c r="D16" s="179"/>
      <c r="E16" s="179"/>
      <c r="F16" s="179"/>
      <c r="G16" s="179"/>
      <c r="H16" s="179"/>
      <c r="I16" s="179"/>
      <c r="J16" s="179"/>
      <c r="K16" s="179"/>
      <c r="L16" s="179"/>
      <c r="M16" s="179"/>
    </row>
    <row r="17" spans="1:13" ht="32.25" customHeight="1">
      <c r="A17" s="155" t="s">
        <v>60</v>
      </c>
      <c r="B17" s="155"/>
      <c r="C17" s="155"/>
      <c r="D17" s="155"/>
      <c r="E17" s="155"/>
      <c r="F17" s="155"/>
      <c r="G17" s="155"/>
      <c r="H17" s="155"/>
      <c r="I17" s="155"/>
      <c r="J17" s="155"/>
      <c r="K17" s="155"/>
      <c r="L17" s="155"/>
      <c r="M17" s="155"/>
    </row>
    <row r="18" spans="1:13">
      <c r="A18" s="154" t="s">
        <v>61</v>
      </c>
      <c r="B18" s="154"/>
      <c r="C18" s="154"/>
      <c r="D18" s="154"/>
      <c r="E18" s="154"/>
      <c r="F18" s="154"/>
      <c r="G18" s="154"/>
      <c r="H18" s="154"/>
      <c r="I18" s="154"/>
      <c r="J18" s="154"/>
      <c r="K18" s="154"/>
      <c r="L18" s="154"/>
      <c r="M18" s="154"/>
    </row>
    <row r="19" spans="1:13">
      <c r="A19" s="154" t="s">
        <v>49</v>
      </c>
      <c r="B19" s="154"/>
      <c r="C19" s="154"/>
      <c r="D19" s="154"/>
      <c r="E19" s="154"/>
      <c r="F19" s="154"/>
      <c r="G19" s="154"/>
      <c r="H19" s="154"/>
      <c r="I19" s="154"/>
      <c r="J19" s="154"/>
      <c r="K19" s="154"/>
      <c r="L19" s="154"/>
      <c r="M19" s="154"/>
    </row>
    <row r="20" spans="1:13">
      <c r="A20" s="154" t="s">
        <v>43</v>
      </c>
      <c r="B20" s="154"/>
      <c r="C20" s="154"/>
      <c r="D20" s="154"/>
      <c r="E20" s="154"/>
      <c r="F20" s="154"/>
      <c r="G20" s="154"/>
      <c r="H20" s="154"/>
      <c r="I20" s="154"/>
      <c r="J20" s="154"/>
      <c r="K20" s="154"/>
      <c r="L20" s="154"/>
      <c r="M20" s="154"/>
    </row>
    <row r="21" spans="1:13">
      <c r="A21" s="154" t="s">
        <v>50</v>
      </c>
      <c r="B21" s="154"/>
      <c r="C21" s="154"/>
      <c r="D21" s="154"/>
      <c r="E21" s="154"/>
      <c r="F21" s="154"/>
      <c r="G21" s="154"/>
      <c r="H21" s="154"/>
      <c r="I21" s="154"/>
      <c r="J21" s="154"/>
      <c r="K21" s="154"/>
      <c r="L21" s="154"/>
      <c r="M21" s="154"/>
    </row>
    <row r="22" spans="1:13">
      <c r="A22" s="154" t="s">
        <v>44</v>
      </c>
      <c r="B22" s="154"/>
      <c r="C22" s="154"/>
      <c r="D22" s="154"/>
      <c r="E22" s="154"/>
      <c r="F22" s="154"/>
      <c r="G22" s="154"/>
      <c r="H22" s="154"/>
      <c r="I22" s="154"/>
      <c r="J22" s="154"/>
      <c r="K22" s="154"/>
      <c r="L22" s="154"/>
      <c r="M22" s="154"/>
    </row>
    <row r="23" spans="1:13">
      <c r="A23" s="156" t="s">
        <v>53</v>
      </c>
      <c r="B23" s="156"/>
      <c r="C23" s="156"/>
      <c r="D23" s="156"/>
      <c r="E23" s="156"/>
      <c r="F23" s="156"/>
      <c r="G23" s="156"/>
      <c r="H23" s="156"/>
      <c r="I23" s="156"/>
      <c r="J23" s="156"/>
      <c r="K23" s="156"/>
      <c r="L23" s="156"/>
      <c r="M23" s="156"/>
    </row>
    <row r="24" spans="1:13">
      <c r="A24" s="154" t="s">
        <v>45</v>
      </c>
      <c r="B24" s="154"/>
      <c r="C24" s="154"/>
      <c r="D24" s="154"/>
      <c r="E24" s="154"/>
      <c r="F24" s="154"/>
      <c r="G24" s="154"/>
      <c r="H24" s="154"/>
      <c r="I24" s="154"/>
      <c r="J24" s="154"/>
      <c r="K24" s="154"/>
      <c r="L24" s="154"/>
      <c r="M24" s="154"/>
    </row>
    <row r="25" spans="1:13">
      <c r="A25" s="154" t="s">
        <v>46</v>
      </c>
      <c r="B25" s="154"/>
      <c r="C25" s="154"/>
      <c r="D25" s="154"/>
      <c r="E25" s="154"/>
      <c r="F25" s="154"/>
      <c r="G25" s="154"/>
      <c r="H25" s="154"/>
      <c r="I25" s="154"/>
      <c r="J25" s="154"/>
      <c r="K25" s="154"/>
      <c r="L25" s="154"/>
      <c r="M25" s="154"/>
    </row>
    <row r="26" spans="1:13">
      <c r="A26" s="154" t="s">
        <v>47</v>
      </c>
      <c r="B26" s="154"/>
      <c r="C26" s="154"/>
      <c r="D26" s="154"/>
      <c r="E26" s="154"/>
      <c r="F26" s="154"/>
      <c r="G26" s="154"/>
      <c r="H26" s="154"/>
      <c r="I26" s="154"/>
      <c r="J26" s="154"/>
      <c r="K26" s="154"/>
      <c r="L26" s="154"/>
      <c r="M26" s="154"/>
    </row>
    <row r="27" spans="1:13">
      <c r="A27" s="153" t="s">
        <v>51</v>
      </c>
      <c r="B27" s="153"/>
      <c r="C27" s="153"/>
      <c r="D27" s="153"/>
      <c r="E27" s="153"/>
      <c r="F27" s="153"/>
      <c r="G27" s="153"/>
      <c r="H27" s="153"/>
      <c r="I27" s="153"/>
      <c r="J27" s="153"/>
      <c r="K27" s="153"/>
      <c r="L27" s="153"/>
      <c r="M27" s="153"/>
    </row>
    <row r="28" spans="1:13">
      <c r="A28" s="154" t="s">
        <v>52</v>
      </c>
      <c r="B28" s="154"/>
      <c r="C28" s="154"/>
      <c r="D28" s="154"/>
      <c r="E28" s="154"/>
      <c r="F28" s="154"/>
      <c r="G28" s="154"/>
      <c r="H28" s="154"/>
      <c r="I28" s="154"/>
      <c r="J28" s="154"/>
      <c r="K28" s="154"/>
      <c r="L28" s="154"/>
      <c r="M28" s="154"/>
    </row>
    <row r="29" spans="1:13" ht="44.25" customHeight="1">
      <c r="A29" s="151" t="s">
        <v>62</v>
      </c>
      <c r="B29" s="151"/>
      <c r="C29" s="151"/>
      <c r="D29" s="151"/>
      <c r="E29" s="151"/>
      <c r="F29" s="151"/>
      <c r="G29" s="151"/>
      <c r="H29" s="151"/>
      <c r="I29" s="151"/>
      <c r="J29" s="151"/>
      <c r="K29" s="151"/>
      <c r="L29" s="151"/>
      <c r="M29" s="151"/>
    </row>
  </sheetData>
  <sheetProtection deleteColumns="0" deleteRows="0"/>
  <mergeCells count="50">
    <mergeCell ref="A7:M7"/>
    <mergeCell ref="A5:B5"/>
    <mergeCell ref="A6:B6"/>
    <mergeCell ref="F3:H6"/>
    <mergeCell ref="A3:E3"/>
    <mergeCell ref="I3:M3"/>
    <mergeCell ref="I4:M4"/>
    <mergeCell ref="A28:M28"/>
    <mergeCell ref="A16:M16"/>
    <mergeCell ref="A15:M15"/>
    <mergeCell ref="F8:H14"/>
    <mergeCell ref="I14:M14"/>
    <mergeCell ref="I9:J9"/>
    <mergeCell ref="I10:J10"/>
    <mergeCell ref="I11:J11"/>
    <mergeCell ref="I12:J12"/>
    <mergeCell ref="I13:J13"/>
    <mergeCell ref="A14:C14"/>
    <mergeCell ref="A12:B12"/>
    <mergeCell ref="A13:B13"/>
    <mergeCell ref="A9:B9"/>
    <mergeCell ref="A10:B10"/>
    <mergeCell ref="A11:B11"/>
    <mergeCell ref="A1:M1"/>
    <mergeCell ref="A2:B2"/>
    <mergeCell ref="D6:E6"/>
    <mergeCell ref="C2:D2"/>
    <mergeCell ref="I5:J5"/>
    <mergeCell ref="I6:J6"/>
    <mergeCell ref="K6:L6"/>
    <mergeCell ref="K5:M5"/>
    <mergeCell ref="A4:E4"/>
    <mergeCell ref="C5:E5"/>
    <mergeCell ref="K2:L2"/>
    <mergeCell ref="A29:M29"/>
    <mergeCell ref="F2:J2"/>
    <mergeCell ref="A27:M27"/>
    <mergeCell ref="A26:M26"/>
    <mergeCell ref="A19:M19"/>
    <mergeCell ref="A17:M17"/>
    <mergeCell ref="A18:M18"/>
    <mergeCell ref="A22:M22"/>
    <mergeCell ref="A23:M23"/>
    <mergeCell ref="A25:M25"/>
    <mergeCell ref="A24:M24"/>
    <mergeCell ref="A21:M21"/>
    <mergeCell ref="A20:M20"/>
    <mergeCell ref="D14:E14"/>
    <mergeCell ref="I8:K8"/>
    <mergeCell ref="A8:C8"/>
  </mergeCells>
  <dataValidations xWindow="902" yWindow="480" count="3">
    <dataValidation allowBlank="1" showInputMessage="1" showErrorMessage="1" prompt="Mobile No." sqref="C6 L10:L13 D10:D13 K6:L6"/>
    <dataValidation allowBlank="1" showInputMessage="1" showErrorMessage="1" prompt="E-mail Id" sqref="D14:E14 M10:M13 E10:E13 M6 D6:E6"/>
    <dataValidation allowBlank="1" showInputMessage="1" showErrorMessage="1" prompt="Insert Unique Id of Mobile Health Team" sqref="E8 M8"/>
  </dataValidations>
  <hyperlinks>
    <hyperlink ref="M12" r:id="rId1"/>
    <hyperlink ref="D14" r:id="rId2"/>
  </hyperlinks>
  <printOptions horizontalCentered="1"/>
  <pageMargins left="0.37" right="0.23" top="0.43" bottom="0.45" header="0.3" footer="0.3"/>
  <pageSetup paperSize="9" scale="94" orientation="landscape" horizontalDpi="0" verticalDpi="0" r:id="rId3"/>
</worksheet>
</file>

<file path=xl/worksheets/sheet2.xml><?xml version="1.0" encoding="utf-8"?>
<worksheet xmlns="http://schemas.openxmlformats.org/spreadsheetml/2006/main" xmlns:r="http://schemas.openxmlformats.org/officeDocument/2006/relationships">
  <sheetPr>
    <tabColor rgb="FFC00000"/>
  </sheetPr>
  <dimension ref="A1:T167"/>
  <sheetViews>
    <sheetView zoomScale="98" zoomScaleNormal="98" workbookViewId="0">
      <pane xSplit="3" ySplit="4" topLeftCell="F5" activePane="bottomRight" state="frozen"/>
      <selection pane="topRight" activeCell="C1" sqref="C1"/>
      <selection pane="bottomLeft" activeCell="A5" sqref="A5"/>
      <selection pane="bottomRight" sqref="A1:S1"/>
    </sheetView>
  </sheetViews>
  <sheetFormatPr defaultRowHeight="16.5"/>
  <cols>
    <col min="1" max="1" width="7.7109375" style="1" customWidth="1"/>
    <col min="2" max="2" width="14.1406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1" customHeight="1">
      <c r="A1" s="200" t="s">
        <v>919</v>
      </c>
      <c r="B1" s="200"/>
      <c r="C1" s="200"/>
      <c r="D1" s="201"/>
      <c r="E1" s="201"/>
      <c r="F1" s="201"/>
      <c r="G1" s="201"/>
      <c r="H1" s="201"/>
      <c r="I1" s="201"/>
      <c r="J1" s="201"/>
      <c r="K1" s="201"/>
      <c r="L1" s="201"/>
      <c r="M1" s="201"/>
      <c r="N1" s="201"/>
      <c r="O1" s="201"/>
      <c r="P1" s="201"/>
      <c r="Q1" s="201"/>
      <c r="R1" s="201"/>
      <c r="S1" s="201"/>
    </row>
    <row r="2" spans="1:20" ht="16.5" customHeight="1">
      <c r="A2" s="204" t="s">
        <v>63</v>
      </c>
      <c r="B2" s="205"/>
      <c r="C2" s="205"/>
      <c r="D2" s="25" t="s">
        <v>389</v>
      </c>
      <c r="E2" s="22"/>
      <c r="F2" s="22"/>
      <c r="G2" s="22"/>
      <c r="H2" s="22"/>
      <c r="I2" s="22"/>
      <c r="J2" s="22"/>
      <c r="K2" s="22"/>
      <c r="L2" s="22"/>
      <c r="M2" s="22"/>
      <c r="N2" s="22"/>
      <c r="O2" s="22"/>
      <c r="P2" s="22"/>
      <c r="Q2" s="22"/>
      <c r="R2" s="22"/>
      <c r="S2" s="22"/>
    </row>
    <row r="3" spans="1:20" ht="24" customHeight="1">
      <c r="A3" s="206" t="s">
        <v>14</v>
      </c>
      <c r="B3" s="202" t="s">
        <v>65</v>
      </c>
      <c r="C3" s="207" t="s">
        <v>7</v>
      </c>
      <c r="D3" s="207" t="s">
        <v>59</v>
      </c>
      <c r="E3" s="207" t="s">
        <v>16</v>
      </c>
      <c r="F3" s="208" t="s">
        <v>17</v>
      </c>
      <c r="G3" s="207" t="s">
        <v>8</v>
      </c>
      <c r="H3" s="207"/>
      <c r="I3" s="207"/>
      <c r="J3" s="207" t="s">
        <v>35</v>
      </c>
      <c r="K3" s="202" t="s">
        <v>37</v>
      </c>
      <c r="L3" s="202" t="s">
        <v>54</v>
      </c>
      <c r="M3" s="202" t="s">
        <v>55</v>
      </c>
      <c r="N3" s="202" t="s">
        <v>38</v>
      </c>
      <c r="O3" s="202" t="s">
        <v>39</v>
      </c>
      <c r="P3" s="206" t="s">
        <v>58</v>
      </c>
      <c r="Q3" s="207" t="s">
        <v>56</v>
      </c>
      <c r="R3" s="207" t="s">
        <v>36</v>
      </c>
      <c r="S3" s="207" t="s">
        <v>57</v>
      </c>
      <c r="T3" s="207" t="s">
        <v>13</v>
      </c>
    </row>
    <row r="4" spans="1:20" ht="25.5" customHeight="1">
      <c r="A4" s="206"/>
      <c r="B4" s="209"/>
      <c r="C4" s="207"/>
      <c r="D4" s="207"/>
      <c r="E4" s="207"/>
      <c r="F4" s="208"/>
      <c r="G4" s="15" t="s">
        <v>9</v>
      </c>
      <c r="H4" s="15" t="s">
        <v>10</v>
      </c>
      <c r="I4" s="11" t="s">
        <v>11</v>
      </c>
      <c r="J4" s="207"/>
      <c r="K4" s="203"/>
      <c r="L4" s="203"/>
      <c r="M4" s="203"/>
      <c r="N4" s="203"/>
      <c r="O4" s="203"/>
      <c r="P4" s="206"/>
      <c r="Q4" s="206"/>
      <c r="R4" s="207"/>
      <c r="S4" s="207"/>
      <c r="T4" s="207"/>
    </row>
    <row r="5" spans="1:20">
      <c r="A5" s="4">
        <v>1</v>
      </c>
      <c r="B5" s="17" t="s">
        <v>66</v>
      </c>
      <c r="C5" s="18" t="s">
        <v>516</v>
      </c>
      <c r="D5" s="56" t="s">
        <v>29</v>
      </c>
      <c r="E5" s="59" t="s">
        <v>507</v>
      </c>
      <c r="F5" s="56" t="s">
        <v>91</v>
      </c>
      <c r="G5" s="60">
        <v>59</v>
      </c>
      <c r="H5" s="60">
        <v>65</v>
      </c>
      <c r="I5" s="52">
        <f>+G5+H5</f>
        <v>124</v>
      </c>
      <c r="J5" s="82">
        <v>8876118574</v>
      </c>
      <c r="K5" s="18" t="s">
        <v>396</v>
      </c>
      <c r="L5" s="52" t="s">
        <v>221</v>
      </c>
      <c r="M5" s="52">
        <v>9859175624</v>
      </c>
      <c r="N5" s="52" t="s">
        <v>222</v>
      </c>
      <c r="O5" s="52">
        <v>8876440807</v>
      </c>
      <c r="P5" s="24">
        <v>43374</v>
      </c>
      <c r="Q5" s="58"/>
      <c r="R5" s="18" t="s">
        <v>408</v>
      </c>
      <c r="S5" s="18" t="s">
        <v>916</v>
      </c>
      <c r="T5" s="18"/>
    </row>
    <row r="6" spans="1:20" ht="33">
      <c r="A6" s="4">
        <v>2</v>
      </c>
      <c r="B6" s="17" t="s">
        <v>67</v>
      </c>
      <c r="C6" s="18" t="s">
        <v>321</v>
      </c>
      <c r="D6" s="56" t="s">
        <v>29</v>
      </c>
      <c r="E6" s="60">
        <v>32</v>
      </c>
      <c r="F6" s="56"/>
      <c r="G6" s="60">
        <v>22</v>
      </c>
      <c r="H6" s="60">
        <v>23</v>
      </c>
      <c r="I6" s="52">
        <v>45</v>
      </c>
      <c r="J6" s="56">
        <v>8486872887</v>
      </c>
      <c r="K6" s="18" t="s">
        <v>396</v>
      </c>
      <c r="L6" s="52" t="s">
        <v>221</v>
      </c>
      <c r="M6" s="52">
        <v>9859175624</v>
      </c>
      <c r="N6" s="52" t="s">
        <v>222</v>
      </c>
      <c r="O6" s="52">
        <v>8876440807</v>
      </c>
      <c r="P6" s="24"/>
      <c r="Q6" s="58"/>
      <c r="R6" s="18" t="s">
        <v>418</v>
      </c>
      <c r="S6" s="18" t="s">
        <v>917</v>
      </c>
      <c r="T6" s="18"/>
    </row>
    <row r="7" spans="1:20">
      <c r="A7" s="4">
        <v>3</v>
      </c>
      <c r="B7" s="17" t="s">
        <v>67</v>
      </c>
      <c r="C7" s="67" t="s">
        <v>575</v>
      </c>
      <c r="D7" s="67" t="s">
        <v>29</v>
      </c>
      <c r="E7" s="69">
        <v>77</v>
      </c>
      <c r="F7" s="67"/>
      <c r="G7" s="69">
        <v>41</v>
      </c>
      <c r="H7" s="69">
        <v>47</v>
      </c>
      <c r="I7" s="66">
        <f t="shared" ref="I7" si="0">+G7+H7</f>
        <v>88</v>
      </c>
      <c r="J7" s="67">
        <v>9854243269</v>
      </c>
      <c r="K7" s="67" t="s">
        <v>159</v>
      </c>
      <c r="L7" s="67" t="s">
        <v>167</v>
      </c>
      <c r="M7" s="66">
        <v>9964017893</v>
      </c>
      <c r="N7" s="66" t="s">
        <v>182</v>
      </c>
      <c r="O7" s="66">
        <v>9678506781</v>
      </c>
      <c r="P7" s="71"/>
      <c r="Q7" s="72"/>
      <c r="R7" s="67" t="s">
        <v>418</v>
      </c>
      <c r="S7" s="18" t="s">
        <v>917</v>
      </c>
      <c r="T7" s="67"/>
    </row>
    <row r="8" spans="1:20">
      <c r="A8" s="4">
        <v>4</v>
      </c>
      <c r="B8" s="17" t="s">
        <v>66</v>
      </c>
      <c r="C8" s="18" t="s">
        <v>181</v>
      </c>
      <c r="D8" s="18" t="s">
        <v>29</v>
      </c>
      <c r="E8" s="54">
        <v>117</v>
      </c>
      <c r="F8" s="18"/>
      <c r="G8" s="54">
        <v>21</v>
      </c>
      <c r="H8" s="54">
        <v>23</v>
      </c>
      <c r="I8" s="55">
        <f t="shared" ref="I8:I9" si="1">+G8+H8</f>
        <v>44</v>
      </c>
      <c r="J8" s="18">
        <v>9854563430</v>
      </c>
      <c r="K8" s="18" t="s">
        <v>159</v>
      </c>
      <c r="L8" s="18" t="s">
        <v>167</v>
      </c>
      <c r="M8" s="83">
        <v>9964017893</v>
      </c>
      <c r="N8" s="52" t="s">
        <v>182</v>
      </c>
      <c r="O8" s="52">
        <v>9678506781</v>
      </c>
      <c r="P8" s="24">
        <v>43376</v>
      </c>
      <c r="Q8" s="58"/>
      <c r="R8" s="18" t="s">
        <v>408</v>
      </c>
      <c r="S8" s="18" t="s">
        <v>916</v>
      </c>
      <c r="T8" s="18"/>
    </row>
    <row r="9" spans="1:20">
      <c r="A9" s="4">
        <v>5</v>
      </c>
      <c r="B9" s="17" t="s">
        <v>66</v>
      </c>
      <c r="C9" s="67" t="s">
        <v>576</v>
      </c>
      <c r="D9" s="67" t="s">
        <v>29</v>
      </c>
      <c r="E9" s="69">
        <v>74</v>
      </c>
      <c r="F9" s="67"/>
      <c r="G9" s="69">
        <v>25</v>
      </c>
      <c r="H9" s="69">
        <v>14</v>
      </c>
      <c r="I9" s="66">
        <f t="shared" si="1"/>
        <v>39</v>
      </c>
      <c r="J9" s="67">
        <v>9859100826</v>
      </c>
      <c r="K9" s="67" t="s">
        <v>159</v>
      </c>
      <c r="L9" s="67" t="s">
        <v>167</v>
      </c>
      <c r="M9" s="66">
        <v>9964017893</v>
      </c>
      <c r="N9" s="66" t="s">
        <v>182</v>
      </c>
      <c r="O9" s="66">
        <v>9678506781</v>
      </c>
      <c r="P9" s="71"/>
      <c r="Q9" s="72"/>
      <c r="R9" s="67" t="s">
        <v>418</v>
      </c>
      <c r="S9" s="18" t="s">
        <v>916</v>
      </c>
      <c r="T9" s="67"/>
    </row>
    <row r="10" spans="1:20">
      <c r="A10" s="4">
        <v>6</v>
      </c>
      <c r="B10" s="17" t="s">
        <v>67</v>
      </c>
      <c r="C10" s="66" t="s">
        <v>183</v>
      </c>
      <c r="D10" s="67" t="s">
        <v>27</v>
      </c>
      <c r="E10" s="68" t="s">
        <v>517</v>
      </c>
      <c r="F10" s="67" t="s">
        <v>91</v>
      </c>
      <c r="G10" s="69">
        <v>45</v>
      </c>
      <c r="H10" s="69">
        <v>41</v>
      </c>
      <c r="I10" s="66">
        <f t="shared" ref="I10:I16" si="2">+G10+H10</f>
        <v>86</v>
      </c>
      <c r="J10" s="67">
        <v>8723054148</v>
      </c>
      <c r="K10" s="67" t="s">
        <v>159</v>
      </c>
      <c r="L10" s="67" t="s">
        <v>167</v>
      </c>
      <c r="M10" s="66">
        <v>9964017893</v>
      </c>
      <c r="N10" s="66" t="s">
        <v>182</v>
      </c>
      <c r="O10" s="66">
        <v>9678506781</v>
      </c>
      <c r="P10" s="24"/>
      <c r="Q10" s="58"/>
      <c r="R10" s="67" t="s">
        <v>498</v>
      </c>
      <c r="S10" s="18" t="s">
        <v>917</v>
      </c>
      <c r="T10" s="67"/>
    </row>
    <row r="11" spans="1:20">
      <c r="A11" s="4">
        <v>7</v>
      </c>
      <c r="B11" s="17" t="s">
        <v>66</v>
      </c>
      <c r="C11" s="18" t="s">
        <v>518</v>
      </c>
      <c r="D11" s="18" t="s">
        <v>27</v>
      </c>
      <c r="E11" s="59" t="s">
        <v>519</v>
      </c>
      <c r="F11" s="18"/>
      <c r="G11" s="54">
        <v>32</v>
      </c>
      <c r="H11" s="54">
        <v>35</v>
      </c>
      <c r="I11" s="55">
        <f t="shared" si="2"/>
        <v>67</v>
      </c>
      <c r="J11" s="56">
        <v>7399021952</v>
      </c>
      <c r="K11" s="18" t="s">
        <v>159</v>
      </c>
      <c r="L11" s="18" t="s">
        <v>520</v>
      </c>
      <c r="M11" s="61">
        <v>7896555880</v>
      </c>
      <c r="N11" s="18" t="s">
        <v>521</v>
      </c>
      <c r="O11" s="61">
        <v>9613763783</v>
      </c>
      <c r="P11" s="24">
        <v>43377</v>
      </c>
      <c r="Q11" s="58"/>
      <c r="R11" s="18" t="s">
        <v>418</v>
      </c>
      <c r="S11" s="18" t="s">
        <v>916</v>
      </c>
      <c r="T11" s="18"/>
    </row>
    <row r="12" spans="1:20" ht="33">
      <c r="A12" s="4">
        <v>8</v>
      </c>
      <c r="B12" s="17" t="s">
        <v>67</v>
      </c>
      <c r="C12" s="18" t="s">
        <v>522</v>
      </c>
      <c r="D12" s="18" t="s">
        <v>29</v>
      </c>
      <c r="E12" s="54">
        <v>27</v>
      </c>
      <c r="F12" s="18"/>
      <c r="G12" s="54">
        <v>20</v>
      </c>
      <c r="H12" s="54">
        <v>27</v>
      </c>
      <c r="I12" s="55">
        <f t="shared" si="2"/>
        <v>47</v>
      </c>
      <c r="J12" s="18">
        <v>8876932457</v>
      </c>
      <c r="K12" s="18" t="s">
        <v>159</v>
      </c>
      <c r="L12" s="18" t="s">
        <v>520</v>
      </c>
      <c r="M12" s="61">
        <v>7896555880</v>
      </c>
      <c r="N12" s="18" t="s">
        <v>521</v>
      </c>
      <c r="O12" s="61">
        <v>9613763783</v>
      </c>
      <c r="P12" s="24"/>
      <c r="Q12" s="58"/>
      <c r="R12" s="18" t="s">
        <v>418</v>
      </c>
      <c r="S12" s="18" t="s">
        <v>917</v>
      </c>
      <c r="T12" s="18"/>
    </row>
    <row r="13" spans="1:20">
      <c r="A13" s="4">
        <v>9</v>
      </c>
      <c r="B13" s="17" t="s">
        <v>66</v>
      </c>
      <c r="C13" s="18" t="s">
        <v>523</v>
      </c>
      <c r="D13" s="18" t="s">
        <v>29</v>
      </c>
      <c r="E13" s="54">
        <v>89</v>
      </c>
      <c r="F13" s="18"/>
      <c r="G13" s="54">
        <v>39</v>
      </c>
      <c r="H13" s="54">
        <v>49</v>
      </c>
      <c r="I13" s="55">
        <f t="shared" si="2"/>
        <v>88</v>
      </c>
      <c r="J13" s="18">
        <v>8822677849</v>
      </c>
      <c r="K13" s="18" t="s">
        <v>396</v>
      </c>
      <c r="L13" s="18" t="s">
        <v>269</v>
      </c>
      <c r="M13" s="61">
        <v>9859175624</v>
      </c>
      <c r="N13" s="18" t="s">
        <v>463</v>
      </c>
      <c r="O13" s="61">
        <v>8876938990</v>
      </c>
      <c r="P13" s="24">
        <v>43378</v>
      </c>
      <c r="Q13" s="58"/>
      <c r="R13" s="18" t="s">
        <v>418</v>
      </c>
      <c r="S13" s="18" t="s">
        <v>916</v>
      </c>
      <c r="T13" s="67"/>
    </row>
    <row r="14" spans="1:20" ht="33">
      <c r="A14" s="4">
        <v>10</v>
      </c>
      <c r="B14" s="17" t="s">
        <v>67</v>
      </c>
      <c r="C14" s="18" t="s">
        <v>462</v>
      </c>
      <c r="D14" s="18" t="s">
        <v>29</v>
      </c>
      <c r="E14" s="54">
        <v>162</v>
      </c>
      <c r="F14" s="18"/>
      <c r="G14" s="54">
        <v>38</v>
      </c>
      <c r="H14" s="54">
        <v>51</v>
      </c>
      <c r="I14" s="55">
        <f t="shared" si="2"/>
        <v>89</v>
      </c>
      <c r="J14" s="18">
        <v>8753041782</v>
      </c>
      <c r="K14" s="18" t="s">
        <v>396</v>
      </c>
      <c r="L14" s="18" t="s">
        <v>269</v>
      </c>
      <c r="M14" s="61">
        <v>9859175624</v>
      </c>
      <c r="N14" s="18" t="s">
        <v>463</v>
      </c>
      <c r="O14" s="61">
        <v>8876938990</v>
      </c>
      <c r="P14" s="24"/>
      <c r="Q14" s="58"/>
      <c r="R14" s="18" t="s">
        <v>524</v>
      </c>
      <c r="S14" s="18" t="s">
        <v>917</v>
      </c>
      <c r="T14" s="67"/>
    </row>
    <row r="15" spans="1:20" ht="33">
      <c r="A15" s="4">
        <v>11</v>
      </c>
      <c r="B15" s="17" t="s">
        <v>66</v>
      </c>
      <c r="C15" s="18" t="s">
        <v>525</v>
      </c>
      <c r="D15" s="18" t="s">
        <v>29</v>
      </c>
      <c r="E15" s="54">
        <v>41</v>
      </c>
      <c r="F15" s="18"/>
      <c r="G15" s="54">
        <v>27</v>
      </c>
      <c r="H15" s="54">
        <v>26</v>
      </c>
      <c r="I15" s="55">
        <f t="shared" si="2"/>
        <v>53</v>
      </c>
      <c r="J15" s="18">
        <v>97066133278</v>
      </c>
      <c r="K15" s="18" t="s">
        <v>81</v>
      </c>
      <c r="L15" s="18"/>
      <c r="M15" s="18"/>
      <c r="N15" s="18"/>
      <c r="O15" s="18"/>
      <c r="P15" s="24">
        <v>43379</v>
      </c>
      <c r="Q15" s="58"/>
      <c r="R15" s="18" t="s">
        <v>526</v>
      </c>
      <c r="S15" s="18" t="s">
        <v>916</v>
      </c>
      <c r="T15" s="67"/>
    </row>
    <row r="16" spans="1:20" ht="33">
      <c r="A16" s="4">
        <v>12</v>
      </c>
      <c r="B16" s="17" t="s">
        <v>67</v>
      </c>
      <c r="C16" s="18" t="s">
        <v>527</v>
      </c>
      <c r="D16" s="18" t="s">
        <v>29</v>
      </c>
      <c r="E16" s="60">
        <v>205</v>
      </c>
      <c r="F16" s="56"/>
      <c r="G16" s="60">
        <v>31</v>
      </c>
      <c r="H16" s="60">
        <v>37</v>
      </c>
      <c r="I16" s="52">
        <f t="shared" si="2"/>
        <v>68</v>
      </c>
      <c r="J16" s="56">
        <v>8876412577</v>
      </c>
      <c r="K16" s="18" t="s">
        <v>396</v>
      </c>
      <c r="L16" s="18" t="s">
        <v>269</v>
      </c>
      <c r="M16" s="61">
        <v>9859175624</v>
      </c>
      <c r="N16" s="18" t="s">
        <v>528</v>
      </c>
      <c r="O16" s="61">
        <v>7399280659</v>
      </c>
      <c r="P16" s="24"/>
      <c r="Q16" s="58"/>
      <c r="R16" s="18" t="s">
        <v>408</v>
      </c>
      <c r="S16" s="18" t="s">
        <v>917</v>
      </c>
      <c r="T16" s="67"/>
    </row>
    <row r="17" spans="1:20">
      <c r="A17" s="4">
        <v>13</v>
      </c>
      <c r="B17" s="17" t="s">
        <v>66</v>
      </c>
      <c r="C17" s="84" t="s">
        <v>529</v>
      </c>
      <c r="D17" s="18" t="s">
        <v>27</v>
      </c>
      <c r="E17" s="59" t="s">
        <v>530</v>
      </c>
      <c r="F17" s="56"/>
      <c r="G17" s="60">
        <v>41</v>
      </c>
      <c r="H17" s="60">
        <v>45</v>
      </c>
      <c r="I17" s="56">
        <v>87</v>
      </c>
      <c r="J17" s="56">
        <v>8011487684</v>
      </c>
      <c r="K17" s="18" t="s">
        <v>396</v>
      </c>
      <c r="L17" s="18" t="s">
        <v>269</v>
      </c>
      <c r="M17" s="61">
        <v>9859175624</v>
      </c>
      <c r="N17" s="18" t="s">
        <v>463</v>
      </c>
      <c r="O17" s="61">
        <v>8876938990</v>
      </c>
      <c r="P17" s="24">
        <v>43381</v>
      </c>
      <c r="Q17" s="58"/>
      <c r="R17" s="18" t="s">
        <v>408</v>
      </c>
      <c r="S17" s="18" t="s">
        <v>916</v>
      </c>
      <c r="T17" s="67"/>
    </row>
    <row r="18" spans="1:20">
      <c r="A18" s="4">
        <v>14</v>
      </c>
      <c r="B18" s="17" t="s">
        <v>67</v>
      </c>
      <c r="C18" s="85" t="s">
        <v>322</v>
      </c>
      <c r="D18" s="56" t="s">
        <v>29</v>
      </c>
      <c r="E18" s="59" t="s">
        <v>531</v>
      </c>
      <c r="F18" s="56"/>
      <c r="G18" s="60">
        <v>49</v>
      </c>
      <c r="H18" s="60">
        <v>47</v>
      </c>
      <c r="I18" s="52">
        <f t="shared" ref="I18:I44" si="3">+G18+H18</f>
        <v>96</v>
      </c>
      <c r="J18" s="56">
        <v>9954567303</v>
      </c>
      <c r="K18" s="18" t="s">
        <v>396</v>
      </c>
      <c r="L18" s="18" t="s">
        <v>269</v>
      </c>
      <c r="M18" s="61">
        <v>9859175624</v>
      </c>
      <c r="N18" s="18" t="s">
        <v>463</v>
      </c>
      <c r="O18" s="61">
        <v>8876938990</v>
      </c>
      <c r="P18" s="24"/>
      <c r="Q18" s="58"/>
      <c r="R18" s="18" t="s">
        <v>408</v>
      </c>
      <c r="S18" s="18" t="s">
        <v>917</v>
      </c>
      <c r="T18" s="67"/>
    </row>
    <row r="19" spans="1:20">
      <c r="A19" s="4">
        <v>15</v>
      </c>
      <c r="B19" s="17" t="s">
        <v>66</v>
      </c>
      <c r="C19" s="56" t="s">
        <v>532</v>
      </c>
      <c r="D19" s="56" t="s">
        <v>29</v>
      </c>
      <c r="E19" s="60">
        <v>158</v>
      </c>
      <c r="F19" s="56"/>
      <c r="G19" s="60">
        <v>37</v>
      </c>
      <c r="H19" s="60">
        <v>34</v>
      </c>
      <c r="I19" s="52">
        <f t="shared" si="3"/>
        <v>71</v>
      </c>
      <c r="J19" s="56">
        <v>9859771703</v>
      </c>
      <c r="K19" s="56" t="s">
        <v>193</v>
      </c>
      <c r="L19" s="18" t="s">
        <v>194</v>
      </c>
      <c r="M19" s="61">
        <v>9577524558</v>
      </c>
      <c r="N19" s="18" t="s">
        <v>533</v>
      </c>
      <c r="O19" s="61">
        <v>9957920603</v>
      </c>
      <c r="P19" s="24">
        <v>43382</v>
      </c>
      <c r="Q19" s="58"/>
      <c r="R19" s="18" t="s">
        <v>427</v>
      </c>
      <c r="S19" s="18" t="s">
        <v>916</v>
      </c>
      <c r="T19" s="67"/>
    </row>
    <row r="20" spans="1:20">
      <c r="A20" s="4">
        <v>16</v>
      </c>
      <c r="B20" s="17" t="s">
        <v>67</v>
      </c>
      <c r="C20" s="56" t="s">
        <v>534</v>
      </c>
      <c r="D20" s="56" t="s">
        <v>29</v>
      </c>
      <c r="E20" s="60">
        <v>30</v>
      </c>
      <c r="F20" s="56"/>
      <c r="G20" s="60">
        <v>28</v>
      </c>
      <c r="H20" s="60">
        <v>29</v>
      </c>
      <c r="I20" s="52">
        <f t="shared" si="3"/>
        <v>57</v>
      </c>
      <c r="J20" s="56">
        <v>9613140780</v>
      </c>
      <c r="K20" s="56" t="s">
        <v>467</v>
      </c>
      <c r="L20" s="18" t="s">
        <v>468</v>
      </c>
      <c r="M20" s="61">
        <v>9401453477</v>
      </c>
      <c r="N20" s="18" t="s">
        <v>469</v>
      </c>
      <c r="O20" s="61">
        <v>8749948742</v>
      </c>
      <c r="P20" s="24"/>
      <c r="Q20" s="58"/>
      <c r="R20" s="18" t="s">
        <v>535</v>
      </c>
      <c r="S20" s="18" t="s">
        <v>917</v>
      </c>
      <c r="T20" s="67"/>
    </row>
    <row r="21" spans="1:20">
      <c r="A21" s="4">
        <v>17</v>
      </c>
      <c r="B21" s="17" t="s">
        <v>66</v>
      </c>
      <c r="C21" s="85" t="s">
        <v>228</v>
      </c>
      <c r="D21" s="56" t="s">
        <v>29</v>
      </c>
      <c r="E21" s="59" t="s">
        <v>536</v>
      </c>
      <c r="F21" s="56"/>
      <c r="G21" s="60">
        <v>56</v>
      </c>
      <c r="H21" s="60">
        <v>61</v>
      </c>
      <c r="I21" s="52">
        <f t="shared" si="3"/>
        <v>117</v>
      </c>
      <c r="J21" s="59" t="s">
        <v>537</v>
      </c>
      <c r="K21" s="56" t="s">
        <v>193</v>
      </c>
      <c r="L21" s="18" t="s">
        <v>194</v>
      </c>
      <c r="M21" s="61">
        <v>9577524558</v>
      </c>
      <c r="N21" s="18" t="s">
        <v>533</v>
      </c>
      <c r="O21" s="61">
        <v>9957920603</v>
      </c>
      <c r="P21" s="24">
        <v>43383</v>
      </c>
      <c r="Q21" s="58"/>
      <c r="R21" s="18" t="s">
        <v>535</v>
      </c>
      <c r="S21" s="18" t="s">
        <v>916</v>
      </c>
      <c r="T21" s="67"/>
    </row>
    <row r="22" spans="1:20">
      <c r="A22" s="4">
        <v>18</v>
      </c>
      <c r="B22" s="17" t="s">
        <v>67</v>
      </c>
      <c r="C22" s="85" t="s">
        <v>465</v>
      </c>
      <c r="D22" s="56" t="s">
        <v>27</v>
      </c>
      <c r="E22" s="59" t="s">
        <v>466</v>
      </c>
      <c r="F22" s="56"/>
      <c r="G22" s="60">
        <v>43</v>
      </c>
      <c r="H22" s="60">
        <v>50</v>
      </c>
      <c r="I22" s="52">
        <f t="shared" si="3"/>
        <v>93</v>
      </c>
      <c r="J22" s="56">
        <v>9435765283</v>
      </c>
      <c r="K22" s="56" t="s">
        <v>467</v>
      </c>
      <c r="L22" s="18" t="s">
        <v>468</v>
      </c>
      <c r="M22" s="61">
        <v>9401453477</v>
      </c>
      <c r="N22" s="18" t="s">
        <v>469</v>
      </c>
      <c r="O22" s="61">
        <v>8749948742</v>
      </c>
      <c r="P22" s="24"/>
      <c r="Q22" s="58"/>
      <c r="R22" s="18" t="s">
        <v>535</v>
      </c>
      <c r="S22" s="18" t="s">
        <v>917</v>
      </c>
      <c r="T22" s="67"/>
    </row>
    <row r="23" spans="1:20">
      <c r="A23" s="4">
        <v>19</v>
      </c>
      <c r="B23" s="17" t="s">
        <v>66</v>
      </c>
      <c r="C23" s="67" t="s">
        <v>538</v>
      </c>
      <c r="D23" s="67" t="s">
        <v>29</v>
      </c>
      <c r="E23" s="69">
        <v>68</v>
      </c>
      <c r="F23" s="67"/>
      <c r="G23" s="69">
        <v>31</v>
      </c>
      <c r="H23" s="69">
        <v>33</v>
      </c>
      <c r="I23" s="66">
        <f t="shared" si="3"/>
        <v>64</v>
      </c>
      <c r="J23" s="67">
        <v>9577021200</v>
      </c>
      <c r="K23" s="67" t="s">
        <v>215</v>
      </c>
      <c r="L23" s="67" t="s">
        <v>539</v>
      </c>
      <c r="M23" s="61">
        <v>9707113331</v>
      </c>
      <c r="N23" s="67" t="s">
        <v>540</v>
      </c>
      <c r="O23" s="61">
        <v>9854731290</v>
      </c>
      <c r="P23" s="71">
        <v>43384</v>
      </c>
      <c r="Q23" s="72"/>
      <c r="R23" s="67" t="s">
        <v>541</v>
      </c>
      <c r="S23" s="18" t="s">
        <v>916</v>
      </c>
      <c r="T23" s="67"/>
    </row>
    <row r="24" spans="1:20" ht="33">
      <c r="A24" s="4">
        <v>20</v>
      </c>
      <c r="B24" s="17" t="s">
        <v>67</v>
      </c>
      <c r="C24" s="67" t="s">
        <v>542</v>
      </c>
      <c r="D24" s="67" t="s">
        <v>29</v>
      </c>
      <c r="E24" s="69">
        <v>4</v>
      </c>
      <c r="F24" s="67"/>
      <c r="G24" s="69">
        <v>15</v>
      </c>
      <c r="H24" s="69">
        <v>19</v>
      </c>
      <c r="I24" s="66">
        <f t="shared" si="3"/>
        <v>34</v>
      </c>
      <c r="J24" s="67">
        <v>8876263109</v>
      </c>
      <c r="K24" s="67" t="s">
        <v>81</v>
      </c>
      <c r="L24" s="67" t="s">
        <v>543</v>
      </c>
      <c r="M24" s="66">
        <v>9435456904</v>
      </c>
      <c r="N24" s="67" t="s">
        <v>544</v>
      </c>
      <c r="O24" s="61">
        <v>9435984683</v>
      </c>
      <c r="P24" s="71"/>
      <c r="Q24" s="72"/>
      <c r="R24" s="67" t="s">
        <v>414</v>
      </c>
      <c r="S24" s="18" t="s">
        <v>917</v>
      </c>
      <c r="T24" s="67"/>
    </row>
    <row r="25" spans="1:20">
      <c r="A25" s="4">
        <v>21</v>
      </c>
      <c r="B25" s="17" t="s">
        <v>66</v>
      </c>
      <c r="C25" s="61" t="s">
        <v>123</v>
      </c>
      <c r="D25" s="67" t="s">
        <v>27</v>
      </c>
      <c r="E25" s="76" t="s">
        <v>545</v>
      </c>
      <c r="F25" s="67"/>
      <c r="G25" s="69">
        <v>68</v>
      </c>
      <c r="H25" s="69">
        <v>74</v>
      </c>
      <c r="I25" s="66">
        <f t="shared" si="3"/>
        <v>142</v>
      </c>
      <c r="J25" s="67">
        <v>8011952203</v>
      </c>
      <c r="K25" s="67" t="s">
        <v>215</v>
      </c>
      <c r="L25" s="67" t="s">
        <v>539</v>
      </c>
      <c r="M25" s="61">
        <v>9707113331</v>
      </c>
      <c r="N25" s="67" t="s">
        <v>540</v>
      </c>
      <c r="O25" s="61">
        <v>9854731290</v>
      </c>
      <c r="P25" s="71">
        <v>43385</v>
      </c>
      <c r="Q25" s="72"/>
      <c r="R25" s="67" t="s">
        <v>541</v>
      </c>
      <c r="S25" s="18" t="s">
        <v>916</v>
      </c>
      <c r="T25" s="67"/>
    </row>
    <row r="26" spans="1:20">
      <c r="A26" s="4">
        <v>22</v>
      </c>
      <c r="B26" s="17" t="s">
        <v>67</v>
      </c>
      <c r="C26" s="61" t="s">
        <v>299</v>
      </c>
      <c r="D26" s="67" t="s">
        <v>27</v>
      </c>
      <c r="E26" s="76" t="s">
        <v>546</v>
      </c>
      <c r="F26" s="67"/>
      <c r="G26" s="69">
        <v>23</v>
      </c>
      <c r="H26" s="69">
        <v>29</v>
      </c>
      <c r="I26" s="66">
        <f t="shared" si="3"/>
        <v>52</v>
      </c>
      <c r="J26" s="67">
        <v>9706263859</v>
      </c>
      <c r="K26" s="67" t="s">
        <v>81</v>
      </c>
      <c r="L26" s="67" t="s">
        <v>547</v>
      </c>
      <c r="M26" s="66">
        <v>9435456904</v>
      </c>
      <c r="N26" s="67" t="s">
        <v>544</v>
      </c>
      <c r="O26" s="61">
        <v>9435984683</v>
      </c>
      <c r="P26" s="71"/>
      <c r="Q26" s="72"/>
      <c r="R26" s="67" t="s">
        <v>414</v>
      </c>
      <c r="S26" s="18" t="s">
        <v>917</v>
      </c>
      <c r="T26" s="67"/>
    </row>
    <row r="27" spans="1:20" ht="33">
      <c r="A27" s="4">
        <v>23</v>
      </c>
      <c r="B27" s="17" t="s">
        <v>66</v>
      </c>
      <c r="C27" s="67" t="s">
        <v>548</v>
      </c>
      <c r="D27" s="67" t="s">
        <v>29</v>
      </c>
      <c r="E27" s="69">
        <v>21</v>
      </c>
      <c r="F27" s="67"/>
      <c r="G27" s="69">
        <v>25</v>
      </c>
      <c r="H27" s="69">
        <v>28</v>
      </c>
      <c r="I27" s="66">
        <f t="shared" si="3"/>
        <v>53</v>
      </c>
      <c r="J27" s="67">
        <v>8876689663</v>
      </c>
      <c r="K27" s="67" t="s">
        <v>215</v>
      </c>
      <c r="L27" s="67" t="s">
        <v>539</v>
      </c>
      <c r="M27" s="61">
        <v>9707113331</v>
      </c>
      <c r="N27" s="67" t="s">
        <v>540</v>
      </c>
      <c r="O27" s="61">
        <v>9854731290</v>
      </c>
      <c r="P27" s="71">
        <v>43386</v>
      </c>
      <c r="Q27" s="72"/>
      <c r="R27" s="67" t="s">
        <v>498</v>
      </c>
      <c r="S27" s="18" t="s">
        <v>916</v>
      </c>
      <c r="T27" s="67"/>
    </row>
    <row r="28" spans="1:20">
      <c r="A28" s="4">
        <v>24</v>
      </c>
      <c r="B28" s="17" t="s">
        <v>67</v>
      </c>
      <c r="C28" s="66" t="s">
        <v>329</v>
      </c>
      <c r="D28" s="67" t="s">
        <v>27</v>
      </c>
      <c r="E28" s="68" t="s">
        <v>549</v>
      </c>
      <c r="F28" s="67" t="s">
        <v>91</v>
      </c>
      <c r="G28" s="69">
        <v>49</v>
      </c>
      <c r="H28" s="69">
        <v>51</v>
      </c>
      <c r="I28" s="66">
        <f t="shared" si="3"/>
        <v>100</v>
      </c>
      <c r="J28" s="67">
        <v>9864817744</v>
      </c>
      <c r="K28" s="67" t="s">
        <v>215</v>
      </c>
      <c r="L28" s="67"/>
      <c r="M28" s="67"/>
      <c r="N28" s="67"/>
      <c r="O28" s="67"/>
      <c r="P28" s="71"/>
      <c r="Q28" s="72"/>
      <c r="R28" s="67" t="s">
        <v>498</v>
      </c>
      <c r="S28" s="18" t="s">
        <v>917</v>
      </c>
      <c r="T28" s="67"/>
    </row>
    <row r="29" spans="1:20">
      <c r="A29" s="4">
        <v>25</v>
      </c>
      <c r="B29" s="17" t="s">
        <v>67</v>
      </c>
      <c r="C29" s="67" t="s">
        <v>550</v>
      </c>
      <c r="D29" s="67" t="s">
        <v>29</v>
      </c>
      <c r="E29" s="69">
        <v>191</v>
      </c>
      <c r="F29" s="67"/>
      <c r="G29" s="69">
        <v>13</v>
      </c>
      <c r="H29" s="69">
        <v>17</v>
      </c>
      <c r="I29" s="66">
        <f t="shared" si="3"/>
        <v>30</v>
      </c>
      <c r="J29" s="67">
        <v>9859218258</v>
      </c>
      <c r="K29" s="67" t="s">
        <v>103</v>
      </c>
      <c r="L29" s="66" t="s">
        <v>152</v>
      </c>
      <c r="M29" s="66">
        <v>9854184729</v>
      </c>
      <c r="N29" s="77" t="s">
        <v>153</v>
      </c>
      <c r="O29" s="61">
        <v>9577018242</v>
      </c>
      <c r="P29" s="71"/>
      <c r="Q29" s="72"/>
      <c r="R29" s="67" t="s">
        <v>408</v>
      </c>
      <c r="S29" s="18" t="s">
        <v>917</v>
      </c>
      <c r="T29" s="67"/>
    </row>
    <row r="30" spans="1:20">
      <c r="A30" s="4">
        <v>26</v>
      </c>
      <c r="B30" s="17" t="s">
        <v>66</v>
      </c>
      <c r="C30" s="66" t="s">
        <v>551</v>
      </c>
      <c r="D30" s="67" t="s">
        <v>27</v>
      </c>
      <c r="E30" s="66" t="s">
        <v>417</v>
      </c>
      <c r="F30" s="67" t="s">
        <v>91</v>
      </c>
      <c r="G30" s="69">
        <v>14</v>
      </c>
      <c r="H30" s="69">
        <v>18</v>
      </c>
      <c r="I30" s="66">
        <f t="shared" si="3"/>
        <v>32</v>
      </c>
      <c r="J30" s="66" t="s">
        <v>552</v>
      </c>
      <c r="K30" s="86" t="s">
        <v>103</v>
      </c>
      <c r="L30" s="70" t="s">
        <v>152</v>
      </c>
      <c r="M30" s="66">
        <v>9854184729</v>
      </c>
      <c r="N30" s="66" t="s">
        <v>153</v>
      </c>
      <c r="O30" s="61">
        <v>9577018242</v>
      </c>
      <c r="P30" s="71">
        <v>43388</v>
      </c>
      <c r="Q30" s="72"/>
      <c r="R30" s="67" t="s">
        <v>408</v>
      </c>
      <c r="S30" s="18" t="s">
        <v>916</v>
      </c>
      <c r="T30" s="67"/>
    </row>
    <row r="31" spans="1:20">
      <c r="A31" s="4">
        <v>27</v>
      </c>
      <c r="B31" s="17" t="s">
        <v>67</v>
      </c>
      <c r="C31" s="67" t="s">
        <v>422</v>
      </c>
      <c r="D31" s="67" t="s">
        <v>29</v>
      </c>
      <c r="E31" s="69">
        <v>5</v>
      </c>
      <c r="F31" s="67"/>
      <c r="G31" s="69">
        <v>15</v>
      </c>
      <c r="H31" s="69">
        <v>18</v>
      </c>
      <c r="I31" s="66">
        <f t="shared" si="3"/>
        <v>33</v>
      </c>
      <c r="J31" s="67">
        <v>8876707213</v>
      </c>
      <c r="K31" s="67" t="s">
        <v>103</v>
      </c>
      <c r="L31" s="67"/>
      <c r="M31" s="67"/>
      <c r="N31" s="67"/>
      <c r="O31" s="67"/>
      <c r="P31" s="71"/>
      <c r="Q31" s="72"/>
      <c r="R31" s="67" t="s">
        <v>498</v>
      </c>
      <c r="S31" s="18" t="s">
        <v>917</v>
      </c>
      <c r="T31" s="67"/>
    </row>
    <row r="32" spans="1:20">
      <c r="A32" s="4">
        <v>28</v>
      </c>
      <c r="B32" s="17" t="s">
        <v>66</v>
      </c>
      <c r="C32" s="67" t="s">
        <v>314</v>
      </c>
      <c r="D32" s="67" t="s">
        <v>27</v>
      </c>
      <c r="E32" s="78" t="s">
        <v>424</v>
      </c>
      <c r="F32" s="67"/>
      <c r="G32" s="69">
        <v>22</v>
      </c>
      <c r="H32" s="69">
        <v>27</v>
      </c>
      <c r="I32" s="66">
        <f t="shared" si="3"/>
        <v>49</v>
      </c>
      <c r="J32" s="67">
        <v>9854572386</v>
      </c>
      <c r="K32" s="67" t="s">
        <v>226</v>
      </c>
      <c r="L32" s="67" t="s">
        <v>326</v>
      </c>
      <c r="M32" s="66">
        <v>9859710414</v>
      </c>
      <c r="N32" s="66" t="s">
        <v>107</v>
      </c>
      <c r="O32" s="74" t="s">
        <v>425</v>
      </c>
      <c r="P32" s="71">
        <v>43393</v>
      </c>
      <c r="Q32" s="72"/>
      <c r="R32" s="67" t="s">
        <v>418</v>
      </c>
      <c r="S32" s="18" t="s">
        <v>916</v>
      </c>
      <c r="T32" s="67"/>
    </row>
    <row r="33" spans="1:20">
      <c r="A33" s="4">
        <v>29</v>
      </c>
      <c r="B33" s="17" t="s">
        <v>67</v>
      </c>
      <c r="C33" s="67" t="s">
        <v>305</v>
      </c>
      <c r="D33" s="67" t="s">
        <v>29</v>
      </c>
      <c r="E33" s="69">
        <v>67</v>
      </c>
      <c r="F33" s="67"/>
      <c r="G33" s="69">
        <v>23</v>
      </c>
      <c r="H33" s="69">
        <v>24</v>
      </c>
      <c r="I33" s="66">
        <f t="shared" si="3"/>
        <v>47</v>
      </c>
      <c r="J33" s="67">
        <v>9854560332</v>
      </c>
      <c r="K33" s="67" t="s">
        <v>226</v>
      </c>
      <c r="L33" s="67" t="s">
        <v>326</v>
      </c>
      <c r="M33" s="70">
        <v>9859710414</v>
      </c>
      <c r="N33" s="66" t="s">
        <v>85</v>
      </c>
      <c r="O33" s="66">
        <v>9859269136</v>
      </c>
      <c r="P33" s="71"/>
      <c r="Q33" s="72"/>
      <c r="R33" s="67" t="s">
        <v>418</v>
      </c>
      <c r="S33" s="18" t="s">
        <v>917</v>
      </c>
      <c r="T33" s="67"/>
    </row>
    <row r="34" spans="1:20">
      <c r="A34" s="4">
        <v>30</v>
      </c>
      <c r="B34" s="17" t="s">
        <v>66</v>
      </c>
      <c r="C34" s="66" t="s">
        <v>347</v>
      </c>
      <c r="D34" s="67" t="s">
        <v>27</v>
      </c>
      <c r="E34" s="68" t="s">
        <v>553</v>
      </c>
      <c r="F34" s="67"/>
      <c r="G34" s="69">
        <v>26</v>
      </c>
      <c r="H34" s="69">
        <v>28</v>
      </c>
      <c r="I34" s="66">
        <f t="shared" si="3"/>
        <v>54</v>
      </c>
      <c r="J34" s="67">
        <v>9854560332</v>
      </c>
      <c r="K34" s="67" t="s">
        <v>226</v>
      </c>
      <c r="L34" s="67" t="s">
        <v>326</v>
      </c>
      <c r="M34" s="70">
        <v>9859710414</v>
      </c>
      <c r="N34" s="66" t="s">
        <v>85</v>
      </c>
      <c r="O34" s="66">
        <v>9859269136</v>
      </c>
      <c r="P34" s="71">
        <v>43395</v>
      </c>
      <c r="Q34" s="72"/>
      <c r="R34" s="67" t="s">
        <v>418</v>
      </c>
      <c r="S34" s="18" t="s">
        <v>916</v>
      </c>
      <c r="T34" s="67"/>
    </row>
    <row r="35" spans="1:20" ht="33">
      <c r="A35" s="4">
        <v>31</v>
      </c>
      <c r="B35" s="17" t="s">
        <v>67</v>
      </c>
      <c r="C35" s="56" t="s">
        <v>554</v>
      </c>
      <c r="D35" s="56" t="s">
        <v>29</v>
      </c>
      <c r="E35" s="60">
        <v>193</v>
      </c>
      <c r="F35" s="56"/>
      <c r="G35" s="60">
        <v>30</v>
      </c>
      <c r="H35" s="60">
        <v>31</v>
      </c>
      <c r="I35" s="52">
        <f t="shared" si="3"/>
        <v>61</v>
      </c>
      <c r="J35" s="56">
        <v>9577435373</v>
      </c>
      <c r="K35" s="56" t="s">
        <v>215</v>
      </c>
      <c r="L35" s="18" t="s">
        <v>88</v>
      </c>
      <c r="M35" s="61">
        <v>9954665344</v>
      </c>
      <c r="N35" s="18" t="s">
        <v>555</v>
      </c>
      <c r="O35" s="61">
        <v>7399797652</v>
      </c>
      <c r="P35" s="24"/>
      <c r="Q35" s="58"/>
      <c r="R35" s="18" t="s">
        <v>498</v>
      </c>
      <c r="S35" s="18" t="s">
        <v>917</v>
      </c>
      <c r="T35" s="67"/>
    </row>
    <row r="36" spans="1:20">
      <c r="A36" s="4">
        <v>32</v>
      </c>
      <c r="B36" s="17" t="s">
        <v>66</v>
      </c>
      <c r="C36" s="56" t="s">
        <v>446</v>
      </c>
      <c r="D36" s="56" t="s">
        <v>29</v>
      </c>
      <c r="E36" s="60">
        <v>167</v>
      </c>
      <c r="F36" s="56"/>
      <c r="G36" s="60">
        <v>27</v>
      </c>
      <c r="H36" s="60">
        <v>34</v>
      </c>
      <c r="I36" s="52">
        <f t="shared" si="3"/>
        <v>61</v>
      </c>
      <c r="J36" s="56">
        <v>9577020726</v>
      </c>
      <c r="K36" s="56" t="s">
        <v>87</v>
      </c>
      <c r="L36" s="18" t="s">
        <v>88</v>
      </c>
      <c r="M36" s="52">
        <v>9954665344</v>
      </c>
      <c r="N36" s="18" t="s">
        <v>447</v>
      </c>
      <c r="O36" s="18">
        <v>9859574077</v>
      </c>
      <c r="P36" s="24">
        <v>43396</v>
      </c>
      <c r="Q36" s="58"/>
      <c r="R36" s="18" t="s">
        <v>418</v>
      </c>
      <c r="S36" s="18" t="s">
        <v>916</v>
      </c>
      <c r="T36" s="67"/>
    </row>
    <row r="37" spans="1:20">
      <c r="A37" s="4">
        <v>33</v>
      </c>
      <c r="B37" s="17" t="s">
        <v>67</v>
      </c>
      <c r="C37" s="56" t="s">
        <v>556</v>
      </c>
      <c r="D37" s="56" t="s">
        <v>29</v>
      </c>
      <c r="E37" s="60">
        <v>36</v>
      </c>
      <c r="F37" s="56"/>
      <c r="G37" s="60">
        <v>26</v>
      </c>
      <c r="H37" s="60">
        <v>29</v>
      </c>
      <c r="I37" s="52">
        <f t="shared" si="3"/>
        <v>55</v>
      </c>
      <c r="J37" s="56">
        <v>98545787883</v>
      </c>
      <c r="K37" s="56"/>
      <c r="L37" s="18"/>
      <c r="M37" s="18"/>
      <c r="N37" s="18"/>
      <c r="O37" s="18"/>
      <c r="P37" s="24"/>
      <c r="Q37" s="58"/>
      <c r="R37" s="18" t="s">
        <v>418</v>
      </c>
      <c r="S37" s="18" t="s">
        <v>917</v>
      </c>
      <c r="T37" s="67"/>
    </row>
    <row r="38" spans="1:20">
      <c r="A38" s="4">
        <v>34</v>
      </c>
      <c r="B38" s="17" t="s">
        <v>67</v>
      </c>
      <c r="C38" s="52" t="s">
        <v>98</v>
      </c>
      <c r="D38" s="56" t="s">
        <v>27</v>
      </c>
      <c r="E38" s="52" t="s">
        <v>448</v>
      </c>
      <c r="F38" s="56" t="s">
        <v>91</v>
      </c>
      <c r="G38" s="60">
        <v>29</v>
      </c>
      <c r="H38" s="60">
        <v>28</v>
      </c>
      <c r="I38" s="52">
        <f t="shared" si="3"/>
        <v>57</v>
      </c>
      <c r="J38" s="52" t="s">
        <v>449</v>
      </c>
      <c r="K38" s="56" t="s">
        <v>87</v>
      </c>
      <c r="L38" s="18" t="s">
        <v>88</v>
      </c>
      <c r="M38" s="52">
        <v>9954665344</v>
      </c>
      <c r="N38" s="52" t="s">
        <v>89</v>
      </c>
      <c r="O38" s="52">
        <v>9859574077</v>
      </c>
      <c r="P38" s="24"/>
      <c r="Q38" s="58"/>
      <c r="R38" s="18" t="s">
        <v>408</v>
      </c>
      <c r="S38" s="18" t="s">
        <v>917</v>
      </c>
      <c r="T38" s="67"/>
    </row>
    <row r="39" spans="1:20">
      <c r="A39" s="4">
        <v>35</v>
      </c>
      <c r="B39" s="17" t="s">
        <v>66</v>
      </c>
      <c r="C39" s="56" t="s">
        <v>557</v>
      </c>
      <c r="D39" s="56" t="s">
        <v>29</v>
      </c>
      <c r="E39" s="60">
        <v>18</v>
      </c>
      <c r="F39" s="56"/>
      <c r="G39" s="60">
        <v>24</v>
      </c>
      <c r="H39" s="60">
        <v>27</v>
      </c>
      <c r="I39" s="52">
        <f t="shared" si="3"/>
        <v>51</v>
      </c>
      <c r="J39" s="56">
        <v>9613718984</v>
      </c>
      <c r="K39" s="56" t="s">
        <v>396</v>
      </c>
      <c r="L39" s="52" t="s">
        <v>221</v>
      </c>
      <c r="M39" s="52">
        <v>9859175624</v>
      </c>
      <c r="N39" s="52" t="s">
        <v>222</v>
      </c>
      <c r="O39" s="52">
        <v>8876440807</v>
      </c>
      <c r="P39" s="24">
        <v>43397</v>
      </c>
      <c r="Q39" s="58"/>
      <c r="R39" s="18" t="s">
        <v>408</v>
      </c>
      <c r="S39" s="18" t="s">
        <v>916</v>
      </c>
      <c r="T39" s="67"/>
    </row>
    <row r="40" spans="1:20">
      <c r="A40" s="4">
        <v>36</v>
      </c>
      <c r="B40" s="17" t="s">
        <v>67</v>
      </c>
      <c r="C40" s="52" t="s">
        <v>238</v>
      </c>
      <c r="D40" s="56" t="s">
        <v>27</v>
      </c>
      <c r="E40" s="53" t="s">
        <v>443</v>
      </c>
      <c r="F40" s="56"/>
      <c r="G40" s="60">
        <v>43</v>
      </c>
      <c r="H40" s="60">
        <v>58</v>
      </c>
      <c r="I40" s="52">
        <f t="shared" si="3"/>
        <v>101</v>
      </c>
      <c r="J40" s="56">
        <v>9678467965</v>
      </c>
      <c r="K40" s="56" t="s">
        <v>396</v>
      </c>
      <c r="L40" s="52" t="s">
        <v>221</v>
      </c>
      <c r="M40" s="57">
        <v>9859175624</v>
      </c>
      <c r="N40" s="52" t="s">
        <v>222</v>
      </c>
      <c r="O40" s="52">
        <v>8876440807</v>
      </c>
      <c r="P40" s="24"/>
      <c r="Q40" s="58"/>
      <c r="R40" s="18" t="s">
        <v>402</v>
      </c>
      <c r="S40" s="18" t="s">
        <v>917</v>
      </c>
      <c r="T40" s="67"/>
    </row>
    <row r="41" spans="1:20">
      <c r="A41" s="4">
        <v>37</v>
      </c>
      <c r="B41" s="17" t="s">
        <v>66</v>
      </c>
      <c r="C41" s="56" t="s">
        <v>187</v>
      </c>
      <c r="D41" s="56" t="s">
        <v>29</v>
      </c>
      <c r="E41" s="60">
        <v>118</v>
      </c>
      <c r="F41" s="56"/>
      <c r="G41" s="60">
        <v>28</v>
      </c>
      <c r="H41" s="60">
        <v>27</v>
      </c>
      <c r="I41" s="52">
        <f t="shared" si="3"/>
        <v>55</v>
      </c>
      <c r="J41" s="56">
        <v>9613451811</v>
      </c>
      <c r="K41" s="56" t="s">
        <v>159</v>
      </c>
      <c r="L41" s="87" t="s">
        <v>167</v>
      </c>
      <c r="M41" s="52">
        <v>9964017893</v>
      </c>
      <c r="N41" s="52" t="s">
        <v>182</v>
      </c>
      <c r="O41" s="52">
        <v>9678506781</v>
      </c>
      <c r="P41" s="24">
        <v>43398</v>
      </c>
      <c r="Q41" s="58"/>
      <c r="R41" s="18" t="s">
        <v>408</v>
      </c>
      <c r="S41" s="18" t="s">
        <v>916</v>
      </c>
      <c r="T41" s="67"/>
    </row>
    <row r="42" spans="1:20">
      <c r="A42" s="4">
        <v>38</v>
      </c>
      <c r="B42" s="17" t="s">
        <v>67</v>
      </c>
      <c r="C42" s="52" t="s">
        <v>188</v>
      </c>
      <c r="D42" s="56" t="s">
        <v>27</v>
      </c>
      <c r="E42" s="53" t="s">
        <v>558</v>
      </c>
      <c r="F42" s="56" t="s">
        <v>91</v>
      </c>
      <c r="G42" s="60">
        <v>55</v>
      </c>
      <c r="H42" s="60">
        <v>63</v>
      </c>
      <c r="I42" s="52">
        <f t="shared" si="3"/>
        <v>118</v>
      </c>
      <c r="J42" s="56">
        <v>9954929389</v>
      </c>
      <c r="K42" s="56" t="s">
        <v>159</v>
      </c>
      <c r="L42" s="18" t="s">
        <v>167</v>
      </c>
      <c r="M42" s="83">
        <v>9964017893</v>
      </c>
      <c r="N42" s="52" t="s">
        <v>182</v>
      </c>
      <c r="O42" s="83">
        <v>9678506781</v>
      </c>
      <c r="P42" s="24"/>
      <c r="Q42" s="58"/>
      <c r="R42" s="18" t="s">
        <v>408</v>
      </c>
      <c r="S42" s="18" t="s">
        <v>917</v>
      </c>
      <c r="T42" s="67"/>
    </row>
    <row r="43" spans="1:20">
      <c r="A43" s="4">
        <v>39</v>
      </c>
      <c r="B43" s="17" t="s">
        <v>66</v>
      </c>
      <c r="C43" s="67" t="s">
        <v>559</v>
      </c>
      <c r="D43" s="67" t="s">
        <v>27</v>
      </c>
      <c r="E43" s="76" t="s">
        <v>560</v>
      </c>
      <c r="F43" s="67"/>
      <c r="G43" s="69">
        <v>41</v>
      </c>
      <c r="H43" s="69">
        <v>32</v>
      </c>
      <c r="I43" s="66">
        <f t="shared" si="3"/>
        <v>73</v>
      </c>
      <c r="J43" s="76" t="s">
        <v>561</v>
      </c>
      <c r="K43" s="67" t="s">
        <v>174</v>
      </c>
      <c r="L43" s="77" t="s">
        <v>175</v>
      </c>
      <c r="M43" s="77">
        <v>9859090671</v>
      </c>
      <c r="N43" s="77" t="s">
        <v>176</v>
      </c>
      <c r="O43" s="77">
        <v>9613570603</v>
      </c>
      <c r="P43" s="71">
        <v>43399</v>
      </c>
      <c r="Q43" s="72"/>
      <c r="R43" s="67" t="s">
        <v>562</v>
      </c>
      <c r="S43" s="18" t="s">
        <v>916</v>
      </c>
      <c r="T43" s="67"/>
    </row>
    <row r="44" spans="1:20">
      <c r="A44" s="4">
        <v>40</v>
      </c>
      <c r="B44" s="17" t="s">
        <v>67</v>
      </c>
      <c r="C44" s="67" t="s">
        <v>179</v>
      </c>
      <c r="D44" s="67" t="s">
        <v>29</v>
      </c>
      <c r="E44" s="69">
        <v>101</v>
      </c>
      <c r="F44" s="67"/>
      <c r="G44" s="69">
        <v>31</v>
      </c>
      <c r="H44" s="69">
        <v>32</v>
      </c>
      <c r="I44" s="66">
        <f t="shared" si="3"/>
        <v>63</v>
      </c>
      <c r="J44" s="67">
        <v>9854550873</v>
      </c>
      <c r="K44" s="67" t="s">
        <v>174</v>
      </c>
      <c r="L44" s="77" t="s">
        <v>175</v>
      </c>
      <c r="M44" s="77">
        <v>9859090671</v>
      </c>
      <c r="N44" s="77" t="s">
        <v>176</v>
      </c>
      <c r="O44" s="77">
        <v>9613570603</v>
      </c>
      <c r="P44" s="71"/>
      <c r="Q44" s="72"/>
      <c r="R44" s="67" t="s">
        <v>563</v>
      </c>
      <c r="S44" s="18" t="s">
        <v>917</v>
      </c>
      <c r="T44" s="67"/>
    </row>
    <row r="45" spans="1:20">
      <c r="A45" s="4">
        <v>41</v>
      </c>
      <c r="B45" s="17" t="s">
        <v>66</v>
      </c>
      <c r="C45" s="67" t="s">
        <v>564</v>
      </c>
      <c r="D45" s="67" t="s">
        <v>29</v>
      </c>
      <c r="E45" s="69">
        <v>55</v>
      </c>
      <c r="F45" s="67"/>
      <c r="G45" s="69">
        <v>19</v>
      </c>
      <c r="H45" s="69">
        <v>22</v>
      </c>
      <c r="I45" s="88">
        <f>+G45+H45</f>
        <v>41</v>
      </c>
      <c r="J45" s="67">
        <v>9613635937</v>
      </c>
      <c r="K45" s="76" t="s">
        <v>87</v>
      </c>
      <c r="L45" s="67" t="s">
        <v>88</v>
      </c>
      <c r="M45" s="61">
        <v>9954665344</v>
      </c>
      <c r="N45" s="67" t="s">
        <v>555</v>
      </c>
      <c r="O45" s="61">
        <v>7399797652</v>
      </c>
      <c r="P45" s="71">
        <v>43400</v>
      </c>
      <c r="Q45" s="72"/>
      <c r="R45" s="67" t="s">
        <v>423</v>
      </c>
      <c r="S45" s="18" t="s">
        <v>916</v>
      </c>
      <c r="T45" s="67"/>
    </row>
    <row r="46" spans="1:20">
      <c r="A46" s="4">
        <v>42</v>
      </c>
      <c r="B46" s="17" t="s">
        <v>67</v>
      </c>
      <c r="C46" s="67" t="s">
        <v>90</v>
      </c>
      <c r="D46" s="67" t="s">
        <v>27</v>
      </c>
      <c r="E46" s="76" t="s">
        <v>565</v>
      </c>
      <c r="F46" s="67"/>
      <c r="G46" s="69">
        <v>34</v>
      </c>
      <c r="H46" s="69">
        <v>38</v>
      </c>
      <c r="I46" s="66">
        <f t="shared" ref="I46:I52" si="4">+G46+H46</f>
        <v>72</v>
      </c>
      <c r="J46" s="76" t="s">
        <v>566</v>
      </c>
      <c r="K46" s="67" t="s">
        <v>87</v>
      </c>
      <c r="L46" s="67" t="s">
        <v>88</v>
      </c>
      <c r="M46" s="61">
        <v>9954665344</v>
      </c>
      <c r="N46" s="67" t="s">
        <v>555</v>
      </c>
      <c r="O46" s="61">
        <v>7399797652</v>
      </c>
      <c r="P46" s="71"/>
      <c r="Q46" s="72"/>
      <c r="R46" s="67" t="s">
        <v>423</v>
      </c>
      <c r="S46" s="18" t="s">
        <v>917</v>
      </c>
      <c r="T46" s="67"/>
    </row>
    <row r="47" spans="1:20">
      <c r="A47" s="4">
        <v>43</v>
      </c>
      <c r="B47" s="17" t="s">
        <v>66</v>
      </c>
      <c r="C47" s="67" t="s">
        <v>567</v>
      </c>
      <c r="D47" s="67" t="s">
        <v>27</v>
      </c>
      <c r="E47" s="76" t="s">
        <v>568</v>
      </c>
      <c r="F47" s="67"/>
      <c r="G47" s="69">
        <v>51</v>
      </c>
      <c r="H47" s="69">
        <v>54</v>
      </c>
      <c r="I47" s="66">
        <f t="shared" si="4"/>
        <v>105</v>
      </c>
      <c r="J47" s="81">
        <v>9957259366</v>
      </c>
      <c r="K47" s="67" t="s">
        <v>400</v>
      </c>
      <c r="L47" s="67" t="s">
        <v>269</v>
      </c>
      <c r="M47" s="66">
        <v>9859175624</v>
      </c>
      <c r="N47" s="66" t="s">
        <v>271</v>
      </c>
      <c r="O47" s="88">
        <v>9706772633</v>
      </c>
      <c r="P47" s="71">
        <v>43402</v>
      </c>
      <c r="Q47" s="72"/>
      <c r="R47" s="67" t="s">
        <v>397</v>
      </c>
      <c r="S47" s="18" t="s">
        <v>916</v>
      </c>
      <c r="T47" s="67"/>
    </row>
    <row r="48" spans="1:20">
      <c r="A48" s="4">
        <v>44</v>
      </c>
      <c r="B48" s="17" t="s">
        <v>67</v>
      </c>
      <c r="C48" s="67" t="s">
        <v>270</v>
      </c>
      <c r="D48" s="67" t="s">
        <v>29</v>
      </c>
      <c r="E48" s="69">
        <v>201</v>
      </c>
      <c r="F48" s="67"/>
      <c r="G48" s="69">
        <v>52</v>
      </c>
      <c r="H48" s="69">
        <v>55</v>
      </c>
      <c r="I48" s="66">
        <f t="shared" si="4"/>
        <v>107</v>
      </c>
      <c r="J48" s="66">
        <v>9957106297</v>
      </c>
      <c r="K48" s="67" t="s">
        <v>400</v>
      </c>
      <c r="L48" s="67" t="s">
        <v>269</v>
      </c>
      <c r="M48" s="66">
        <v>9859175624</v>
      </c>
      <c r="N48" s="66" t="s">
        <v>271</v>
      </c>
      <c r="O48" s="88">
        <v>9706772633</v>
      </c>
      <c r="P48" s="71"/>
      <c r="Q48" s="72"/>
      <c r="R48" s="67" t="s">
        <v>397</v>
      </c>
      <c r="S48" s="18" t="s">
        <v>917</v>
      </c>
      <c r="T48" s="67"/>
    </row>
    <row r="49" spans="1:20">
      <c r="A49" s="4">
        <v>45</v>
      </c>
      <c r="B49" s="17" t="s">
        <v>66</v>
      </c>
      <c r="C49" s="67" t="s">
        <v>569</v>
      </c>
      <c r="D49" s="67" t="s">
        <v>29</v>
      </c>
      <c r="E49" s="69">
        <v>217</v>
      </c>
      <c r="F49" s="67"/>
      <c r="G49" s="69">
        <v>33</v>
      </c>
      <c r="H49" s="69">
        <v>29</v>
      </c>
      <c r="I49" s="66">
        <f t="shared" si="4"/>
        <v>62</v>
      </c>
      <c r="J49" s="67">
        <v>9707109128</v>
      </c>
      <c r="K49" s="67" t="s">
        <v>174</v>
      </c>
      <c r="L49" s="66" t="s">
        <v>175</v>
      </c>
      <c r="M49" s="66">
        <v>9859090671</v>
      </c>
      <c r="N49" s="66" t="s">
        <v>176</v>
      </c>
      <c r="O49" s="66">
        <v>9613570603</v>
      </c>
      <c r="P49" s="71">
        <v>43403</v>
      </c>
      <c r="Q49" s="72"/>
      <c r="R49" s="67" t="s">
        <v>570</v>
      </c>
      <c r="S49" s="18" t="s">
        <v>916</v>
      </c>
      <c r="T49" s="67"/>
    </row>
    <row r="50" spans="1:20">
      <c r="A50" s="4">
        <v>46</v>
      </c>
      <c r="B50" s="17" t="s">
        <v>67</v>
      </c>
      <c r="C50" s="67" t="s">
        <v>177</v>
      </c>
      <c r="D50" s="68" t="s">
        <v>27</v>
      </c>
      <c r="E50" s="68" t="s">
        <v>571</v>
      </c>
      <c r="F50" s="67" t="s">
        <v>91</v>
      </c>
      <c r="G50" s="69">
        <v>51</v>
      </c>
      <c r="H50" s="69">
        <v>57</v>
      </c>
      <c r="I50" s="66">
        <f t="shared" si="4"/>
        <v>108</v>
      </c>
      <c r="J50" s="67">
        <v>9707109128</v>
      </c>
      <c r="K50" s="67" t="s">
        <v>174</v>
      </c>
      <c r="L50" s="66" t="s">
        <v>175</v>
      </c>
      <c r="M50" s="66">
        <v>9859090671</v>
      </c>
      <c r="N50" s="66" t="s">
        <v>176</v>
      </c>
      <c r="O50" s="66">
        <v>9613570603</v>
      </c>
      <c r="P50" s="71"/>
      <c r="Q50" s="72"/>
      <c r="R50" s="67" t="s">
        <v>572</v>
      </c>
      <c r="S50" s="18" t="s">
        <v>917</v>
      </c>
      <c r="T50" s="67"/>
    </row>
    <row r="51" spans="1:20">
      <c r="A51" s="4">
        <v>47</v>
      </c>
      <c r="B51" s="17" t="s">
        <v>66</v>
      </c>
      <c r="C51" s="67" t="s">
        <v>573</v>
      </c>
      <c r="D51" s="67" t="s">
        <v>29</v>
      </c>
      <c r="E51" s="69">
        <v>119</v>
      </c>
      <c r="F51" s="67"/>
      <c r="G51" s="69">
        <v>39</v>
      </c>
      <c r="H51" s="69">
        <v>46</v>
      </c>
      <c r="I51" s="66">
        <f t="shared" si="4"/>
        <v>85</v>
      </c>
      <c r="J51" s="67">
        <v>9854239893</v>
      </c>
      <c r="K51" s="67" t="s">
        <v>193</v>
      </c>
      <c r="L51" s="67"/>
      <c r="M51" s="67"/>
      <c r="N51" s="67"/>
      <c r="O51" s="67"/>
      <c r="P51" s="71">
        <v>43404</v>
      </c>
      <c r="Q51" s="72"/>
      <c r="R51" s="67" t="s">
        <v>408</v>
      </c>
      <c r="S51" s="18" t="s">
        <v>916</v>
      </c>
      <c r="T51" s="67"/>
    </row>
    <row r="52" spans="1:20">
      <c r="A52" s="4">
        <v>48</v>
      </c>
      <c r="B52" s="17" t="s">
        <v>67</v>
      </c>
      <c r="C52" s="66" t="s">
        <v>162</v>
      </c>
      <c r="D52" s="67" t="s">
        <v>27</v>
      </c>
      <c r="E52" s="68" t="s">
        <v>574</v>
      </c>
      <c r="F52" s="67" t="s">
        <v>91</v>
      </c>
      <c r="G52" s="69">
        <v>62</v>
      </c>
      <c r="H52" s="69">
        <v>59</v>
      </c>
      <c r="I52" s="66">
        <f t="shared" si="4"/>
        <v>121</v>
      </c>
      <c r="J52" s="67">
        <v>9854182031</v>
      </c>
      <c r="K52" s="67" t="s">
        <v>159</v>
      </c>
      <c r="L52" s="66" t="s">
        <v>160</v>
      </c>
      <c r="M52" s="66">
        <v>7896555880</v>
      </c>
      <c r="N52" s="66" t="s">
        <v>161</v>
      </c>
      <c r="O52" s="66">
        <v>9613763783</v>
      </c>
      <c r="P52" s="71"/>
      <c r="Q52" s="72"/>
      <c r="R52" s="67" t="s">
        <v>408</v>
      </c>
      <c r="S52" s="18" t="s">
        <v>917</v>
      </c>
      <c r="T52" s="67"/>
    </row>
    <row r="53" spans="1:20">
      <c r="A53" s="4">
        <v>49</v>
      </c>
      <c r="B53" s="17"/>
      <c r="C53" s="67"/>
      <c r="D53" s="67"/>
      <c r="E53" s="69"/>
      <c r="F53" s="67"/>
      <c r="G53" s="69"/>
      <c r="H53" s="69"/>
      <c r="I53" s="66"/>
      <c r="J53" s="67"/>
      <c r="K53" s="67"/>
      <c r="L53" s="67"/>
      <c r="M53" s="66"/>
      <c r="N53" s="66"/>
      <c r="O53" s="66"/>
      <c r="P53" s="71"/>
      <c r="Q53" s="72"/>
      <c r="R53" s="67"/>
      <c r="S53" s="18"/>
      <c r="T53" s="67"/>
    </row>
    <row r="54" spans="1:20">
      <c r="A54" s="4">
        <v>50</v>
      </c>
      <c r="B54" s="17"/>
      <c r="C54" s="67"/>
      <c r="D54" s="67"/>
      <c r="E54" s="69"/>
      <c r="F54" s="67"/>
      <c r="G54" s="69"/>
      <c r="H54" s="69"/>
      <c r="I54" s="66"/>
      <c r="J54" s="67"/>
      <c r="K54" s="67"/>
      <c r="L54" s="67"/>
      <c r="M54" s="66"/>
      <c r="N54" s="66"/>
      <c r="O54" s="66"/>
      <c r="P54" s="71"/>
      <c r="Q54" s="72"/>
      <c r="R54" s="67"/>
      <c r="S54" s="18"/>
      <c r="T54" s="67"/>
    </row>
    <row r="55" spans="1:20">
      <c r="A55" s="4">
        <v>51</v>
      </c>
      <c r="B55" s="17"/>
      <c r="C55" s="67"/>
      <c r="D55" s="67"/>
      <c r="E55" s="69"/>
      <c r="F55" s="67"/>
      <c r="G55" s="69"/>
      <c r="H55" s="69"/>
      <c r="I55" s="66"/>
      <c r="J55" s="67"/>
      <c r="K55" s="67"/>
      <c r="L55" s="77"/>
      <c r="M55" s="77"/>
      <c r="N55" s="77"/>
      <c r="O55" s="77"/>
      <c r="P55" s="71"/>
      <c r="Q55" s="72"/>
      <c r="R55" s="67"/>
      <c r="S55" s="18"/>
      <c r="T55" s="67"/>
    </row>
    <row r="56" spans="1:20">
      <c r="A56" s="4">
        <v>52</v>
      </c>
      <c r="B56" s="17"/>
      <c r="C56" s="67"/>
      <c r="D56" s="67"/>
      <c r="E56" s="68"/>
      <c r="F56" s="67"/>
      <c r="G56" s="69"/>
      <c r="H56" s="69"/>
      <c r="I56" s="66"/>
      <c r="J56" s="68"/>
      <c r="K56" s="67"/>
      <c r="L56" s="67"/>
      <c r="M56" s="66"/>
      <c r="N56" s="89"/>
      <c r="O56" s="89"/>
      <c r="P56" s="71"/>
      <c r="Q56" s="72"/>
      <c r="R56" s="67"/>
      <c r="S56" s="18"/>
      <c r="T56" s="67"/>
    </row>
    <row r="57" spans="1:20">
      <c r="A57" s="4">
        <v>53</v>
      </c>
      <c r="B57" s="17"/>
      <c r="C57" s="18"/>
      <c r="D57" s="18"/>
      <c r="E57" s="19"/>
      <c r="F57" s="18"/>
      <c r="G57" s="19"/>
      <c r="H57" s="19"/>
      <c r="I57" s="17"/>
      <c r="J57" s="18"/>
      <c r="K57" s="18"/>
      <c r="L57" s="18"/>
      <c r="M57" s="18"/>
      <c r="N57" s="18"/>
      <c r="O57" s="18"/>
      <c r="P57" s="24"/>
      <c r="Q57" s="18"/>
      <c r="R57" s="18"/>
      <c r="S57" s="18"/>
      <c r="T57" s="18"/>
    </row>
    <row r="58" spans="1:20">
      <c r="A58" s="4">
        <v>54</v>
      </c>
      <c r="B58" s="17"/>
      <c r="C58" s="18"/>
      <c r="D58" s="18"/>
      <c r="E58" s="19"/>
      <c r="F58" s="18"/>
      <c r="G58" s="19"/>
      <c r="H58" s="19"/>
      <c r="I58" s="17"/>
      <c r="J58" s="18"/>
      <c r="K58" s="18"/>
      <c r="L58" s="18"/>
      <c r="M58" s="18"/>
      <c r="N58" s="18"/>
      <c r="O58" s="18"/>
      <c r="P58" s="24"/>
      <c r="Q58" s="18"/>
      <c r="R58" s="18"/>
      <c r="S58" s="18"/>
      <c r="T58" s="18"/>
    </row>
    <row r="59" spans="1:20">
      <c r="A59" s="4">
        <v>55</v>
      </c>
      <c r="B59" s="17"/>
      <c r="C59" s="18"/>
      <c r="D59" s="18"/>
      <c r="E59" s="19"/>
      <c r="F59" s="18"/>
      <c r="G59" s="19"/>
      <c r="H59" s="19"/>
      <c r="I59" s="17"/>
      <c r="J59" s="18"/>
      <c r="K59" s="18"/>
      <c r="L59" s="18"/>
      <c r="M59" s="18"/>
      <c r="N59" s="18"/>
      <c r="O59" s="18"/>
      <c r="P59" s="24"/>
      <c r="Q59" s="18"/>
      <c r="R59" s="18"/>
      <c r="S59" s="18"/>
      <c r="T59" s="18"/>
    </row>
    <row r="60" spans="1:20">
      <c r="A60" s="4">
        <v>56</v>
      </c>
      <c r="B60" s="17"/>
      <c r="C60" s="18"/>
      <c r="D60" s="18"/>
      <c r="E60" s="19"/>
      <c r="F60" s="18"/>
      <c r="G60" s="19"/>
      <c r="H60" s="19"/>
      <c r="I60" s="17"/>
      <c r="J60" s="18"/>
      <c r="K60" s="18"/>
      <c r="L60" s="18"/>
      <c r="M60" s="18"/>
      <c r="N60" s="18"/>
      <c r="O60" s="18"/>
      <c r="P60" s="24"/>
      <c r="Q60" s="18"/>
      <c r="R60" s="18"/>
      <c r="S60" s="18"/>
      <c r="T60" s="18"/>
    </row>
    <row r="61" spans="1:20">
      <c r="A61" s="4">
        <v>57</v>
      </c>
      <c r="B61" s="17"/>
      <c r="C61" s="18"/>
      <c r="D61" s="18"/>
      <c r="E61" s="19"/>
      <c r="F61" s="18"/>
      <c r="G61" s="19"/>
      <c r="H61" s="19"/>
      <c r="I61" s="17"/>
      <c r="J61" s="18"/>
      <c r="K61" s="18"/>
      <c r="L61" s="18"/>
      <c r="M61" s="18"/>
      <c r="N61" s="18"/>
      <c r="O61" s="18"/>
      <c r="P61" s="24"/>
      <c r="Q61" s="18"/>
      <c r="R61" s="18"/>
      <c r="S61" s="18"/>
      <c r="T61" s="18"/>
    </row>
    <row r="62" spans="1:20">
      <c r="A62" s="4">
        <v>58</v>
      </c>
      <c r="B62" s="17"/>
      <c r="C62" s="18"/>
      <c r="D62" s="18"/>
      <c r="E62" s="19"/>
      <c r="F62" s="18"/>
      <c r="G62" s="19"/>
      <c r="H62" s="19"/>
      <c r="I62" s="17"/>
      <c r="J62" s="18"/>
      <c r="K62" s="18"/>
      <c r="L62" s="18"/>
      <c r="M62" s="18"/>
      <c r="N62" s="18"/>
      <c r="O62" s="18"/>
      <c r="P62" s="24"/>
      <c r="Q62" s="18"/>
      <c r="R62" s="18"/>
      <c r="S62" s="18"/>
      <c r="T62" s="18"/>
    </row>
    <row r="63" spans="1:20">
      <c r="A63" s="4">
        <v>59</v>
      </c>
      <c r="B63" s="17"/>
      <c r="C63" s="18"/>
      <c r="D63" s="18"/>
      <c r="E63" s="19"/>
      <c r="F63" s="18"/>
      <c r="G63" s="19"/>
      <c r="H63" s="19"/>
      <c r="I63" s="17"/>
      <c r="J63" s="18"/>
      <c r="K63" s="18"/>
      <c r="L63" s="18"/>
      <c r="M63" s="18"/>
      <c r="N63" s="18"/>
      <c r="O63" s="18"/>
      <c r="P63" s="24"/>
      <c r="Q63" s="18"/>
      <c r="R63" s="18"/>
      <c r="S63" s="18"/>
      <c r="T63" s="18"/>
    </row>
    <row r="64" spans="1:20">
      <c r="A64" s="4">
        <v>60</v>
      </c>
      <c r="B64" s="17"/>
      <c r="C64" s="18"/>
      <c r="D64" s="18"/>
      <c r="E64" s="19"/>
      <c r="F64" s="18"/>
      <c r="G64" s="19"/>
      <c r="H64" s="19"/>
      <c r="I64" s="17"/>
      <c r="J64" s="18"/>
      <c r="K64" s="18"/>
      <c r="L64" s="18"/>
      <c r="M64" s="18"/>
      <c r="N64" s="18"/>
      <c r="O64" s="18"/>
      <c r="P64" s="24"/>
      <c r="Q64" s="18"/>
      <c r="R64" s="18"/>
      <c r="S64" s="18"/>
      <c r="T64" s="18"/>
    </row>
    <row r="65" spans="1:20">
      <c r="A65" s="4">
        <v>61</v>
      </c>
      <c r="B65" s="17"/>
      <c r="C65" s="18"/>
      <c r="D65" s="18"/>
      <c r="E65" s="19"/>
      <c r="F65" s="18"/>
      <c r="G65" s="19"/>
      <c r="H65" s="19"/>
      <c r="I65" s="17"/>
      <c r="J65" s="18"/>
      <c r="K65" s="18"/>
      <c r="L65" s="18"/>
      <c r="M65" s="18"/>
      <c r="N65" s="18"/>
      <c r="O65" s="18"/>
      <c r="P65" s="24"/>
      <c r="Q65" s="18"/>
      <c r="R65" s="18"/>
      <c r="S65" s="18"/>
      <c r="T65" s="18"/>
    </row>
    <row r="66" spans="1:20">
      <c r="A66" s="4">
        <v>62</v>
      </c>
      <c r="B66" s="17"/>
      <c r="C66" s="18"/>
      <c r="D66" s="18"/>
      <c r="E66" s="19"/>
      <c r="F66" s="18"/>
      <c r="G66" s="19"/>
      <c r="H66" s="19"/>
      <c r="I66" s="17"/>
      <c r="J66" s="18"/>
      <c r="K66" s="18"/>
      <c r="L66" s="18"/>
      <c r="M66" s="18"/>
      <c r="N66" s="18"/>
      <c r="O66" s="18"/>
      <c r="P66" s="24"/>
      <c r="Q66" s="18"/>
      <c r="R66" s="18"/>
      <c r="S66" s="18"/>
      <c r="T66" s="18"/>
    </row>
    <row r="67" spans="1:20">
      <c r="A67" s="4">
        <v>63</v>
      </c>
      <c r="B67" s="17"/>
      <c r="C67" s="18"/>
      <c r="D67" s="18"/>
      <c r="E67" s="19"/>
      <c r="F67" s="18"/>
      <c r="G67" s="19"/>
      <c r="H67" s="19"/>
      <c r="I67" s="17"/>
      <c r="J67" s="18"/>
      <c r="K67" s="18"/>
      <c r="L67" s="18"/>
      <c r="M67" s="18"/>
      <c r="N67" s="18"/>
      <c r="O67" s="18"/>
      <c r="P67" s="24"/>
      <c r="Q67" s="18"/>
      <c r="R67" s="18"/>
      <c r="S67" s="18"/>
      <c r="T67" s="18"/>
    </row>
    <row r="68" spans="1:20">
      <c r="A68" s="4">
        <v>64</v>
      </c>
      <c r="B68" s="17"/>
      <c r="C68" s="18"/>
      <c r="D68" s="18"/>
      <c r="E68" s="19"/>
      <c r="F68" s="18"/>
      <c r="G68" s="19"/>
      <c r="H68" s="19"/>
      <c r="I68" s="17"/>
      <c r="J68" s="18"/>
      <c r="K68" s="18"/>
      <c r="L68" s="18"/>
      <c r="M68" s="18"/>
      <c r="N68" s="18"/>
      <c r="O68" s="18"/>
      <c r="P68" s="24"/>
      <c r="Q68" s="18"/>
      <c r="R68" s="18"/>
      <c r="S68" s="18"/>
      <c r="T68" s="18"/>
    </row>
    <row r="69" spans="1:20">
      <c r="A69" s="4">
        <v>65</v>
      </c>
      <c r="B69" s="17"/>
      <c r="C69" s="18"/>
      <c r="D69" s="18"/>
      <c r="E69" s="19"/>
      <c r="F69" s="18"/>
      <c r="G69" s="19"/>
      <c r="H69" s="19"/>
      <c r="I69" s="17"/>
      <c r="J69" s="18"/>
      <c r="K69" s="18"/>
      <c r="L69" s="18"/>
      <c r="M69" s="18"/>
      <c r="N69" s="18"/>
      <c r="O69" s="18"/>
      <c r="P69" s="24"/>
      <c r="Q69" s="18"/>
      <c r="R69" s="18"/>
      <c r="S69" s="18"/>
      <c r="T69" s="18"/>
    </row>
    <row r="70" spans="1:20">
      <c r="A70" s="4">
        <v>66</v>
      </c>
      <c r="B70" s="17"/>
      <c r="C70" s="18"/>
      <c r="D70" s="18"/>
      <c r="E70" s="19"/>
      <c r="F70" s="18"/>
      <c r="G70" s="19"/>
      <c r="H70" s="19"/>
      <c r="I70" s="17"/>
      <c r="J70" s="18"/>
      <c r="K70" s="18"/>
      <c r="L70" s="18"/>
      <c r="M70" s="18"/>
      <c r="N70" s="18"/>
      <c r="O70" s="18"/>
      <c r="P70" s="24"/>
      <c r="Q70" s="18"/>
      <c r="R70" s="18"/>
      <c r="S70" s="18"/>
      <c r="T70" s="18"/>
    </row>
    <row r="71" spans="1:20">
      <c r="A71" s="4">
        <v>67</v>
      </c>
      <c r="B71" s="17"/>
      <c r="C71" s="18"/>
      <c r="D71" s="18"/>
      <c r="E71" s="19"/>
      <c r="F71" s="18"/>
      <c r="G71" s="19"/>
      <c r="H71" s="19"/>
      <c r="I71" s="17"/>
      <c r="J71" s="18"/>
      <c r="K71" s="18"/>
      <c r="L71" s="18"/>
      <c r="M71" s="18"/>
      <c r="N71" s="18"/>
      <c r="O71" s="18"/>
      <c r="P71" s="24"/>
      <c r="Q71" s="18"/>
      <c r="R71" s="18"/>
      <c r="S71" s="18"/>
      <c r="T71" s="18"/>
    </row>
    <row r="72" spans="1:20">
      <c r="A72" s="4">
        <v>68</v>
      </c>
      <c r="B72" s="17"/>
      <c r="C72" s="18"/>
      <c r="D72" s="18"/>
      <c r="E72" s="19"/>
      <c r="F72" s="18"/>
      <c r="G72" s="19"/>
      <c r="H72" s="19"/>
      <c r="I72" s="17"/>
      <c r="J72" s="18"/>
      <c r="K72" s="18"/>
      <c r="L72" s="18"/>
      <c r="M72" s="18"/>
      <c r="N72" s="18"/>
      <c r="O72" s="18"/>
      <c r="P72" s="24"/>
      <c r="Q72" s="18"/>
      <c r="R72" s="18"/>
      <c r="S72" s="18"/>
      <c r="T72" s="18"/>
    </row>
    <row r="73" spans="1:20">
      <c r="A73" s="4">
        <v>69</v>
      </c>
      <c r="B73" s="17"/>
      <c r="C73" s="18"/>
      <c r="D73" s="18"/>
      <c r="E73" s="19"/>
      <c r="F73" s="18"/>
      <c r="G73" s="19"/>
      <c r="H73" s="19"/>
      <c r="I73" s="17"/>
      <c r="J73" s="18"/>
      <c r="K73" s="18"/>
      <c r="L73" s="18"/>
      <c r="M73" s="18"/>
      <c r="N73" s="18"/>
      <c r="O73" s="18"/>
      <c r="P73" s="24"/>
      <c r="Q73" s="18"/>
      <c r="R73" s="18"/>
      <c r="S73" s="18"/>
      <c r="T73" s="18"/>
    </row>
    <row r="74" spans="1:20">
      <c r="A74" s="4">
        <v>70</v>
      </c>
      <c r="B74" s="17"/>
      <c r="C74" s="18"/>
      <c r="D74" s="18"/>
      <c r="E74" s="19"/>
      <c r="F74" s="18"/>
      <c r="G74" s="19"/>
      <c r="H74" s="19"/>
      <c r="I74" s="17"/>
      <c r="J74" s="18"/>
      <c r="K74" s="18"/>
      <c r="L74" s="18"/>
      <c r="M74" s="18"/>
      <c r="N74" s="18"/>
      <c r="O74" s="18"/>
      <c r="P74" s="24"/>
      <c r="Q74" s="18"/>
      <c r="R74" s="18"/>
      <c r="S74" s="18"/>
      <c r="T74" s="18"/>
    </row>
    <row r="75" spans="1:20">
      <c r="A75" s="4">
        <v>71</v>
      </c>
      <c r="B75" s="17"/>
      <c r="C75" s="18"/>
      <c r="D75" s="18"/>
      <c r="E75" s="19"/>
      <c r="F75" s="18"/>
      <c r="G75" s="19"/>
      <c r="H75" s="19"/>
      <c r="I75" s="17"/>
      <c r="J75" s="18"/>
      <c r="K75" s="18"/>
      <c r="L75" s="18"/>
      <c r="M75" s="18"/>
      <c r="N75" s="18"/>
      <c r="O75" s="18"/>
      <c r="P75" s="24"/>
      <c r="Q75" s="18"/>
      <c r="R75" s="18"/>
      <c r="S75" s="18"/>
      <c r="T75" s="18"/>
    </row>
    <row r="76" spans="1:20">
      <c r="A76" s="4">
        <v>72</v>
      </c>
      <c r="B76" s="17"/>
      <c r="C76" s="18"/>
      <c r="D76" s="18"/>
      <c r="E76" s="19"/>
      <c r="F76" s="18"/>
      <c r="G76" s="19"/>
      <c r="H76" s="19"/>
      <c r="I76" s="17"/>
      <c r="J76" s="18"/>
      <c r="K76" s="18"/>
      <c r="L76" s="18"/>
      <c r="M76" s="18"/>
      <c r="N76" s="18"/>
      <c r="O76" s="18"/>
      <c r="P76" s="24"/>
      <c r="Q76" s="18"/>
      <c r="R76" s="18"/>
      <c r="S76" s="18"/>
      <c r="T76" s="18"/>
    </row>
    <row r="77" spans="1:20">
      <c r="A77" s="4">
        <v>73</v>
      </c>
      <c r="B77" s="17"/>
      <c r="C77" s="18"/>
      <c r="D77" s="18"/>
      <c r="E77" s="19"/>
      <c r="F77" s="18"/>
      <c r="G77" s="19"/>
      <c r="H77" s="19"/>
      <c r="I77" s="17"/>
      <c r="J77" s="18"/>
      <c r="K77" s="18"/>
      <c r="L77" s="18"/>
      <c r="M77" s="18"/>
      <c r="N77" s="18"/>
      <c r="O77" s="18"/>
      <c r="P77" s="24"/>
      <c r="Q77" s="18"/>
      <c r="R77" s="18"/>
      <c r="S77" s="18"/>
      <c r="T77" s="18"/>
    </row>
    <row r="78" spans="1:20">
      <c r="A78" s="4">
        <v>74</v>
      </c>
      <c r="B78" s="17"/>
      <c r="C78" s="18"/>
      <c r="D78" s="18"/>
      <c r="E78" s="19"/>
      <c r="F78" s="18"/>
      <c r="G78" s="19"/>
      <c r="H78" s="19"/>
      <c r="I78" s="17"/>
      <c r="J78" s="18"/>
      <c r="K78" s="18"/>
      <c r="L78" s="18"/>
      <c r="M78" s="18"/>
      <c r="N78" s="18"/>
      <c r="O78" s="18"/>
      <c r="P78" s="24"/>
      <c r="Q78" s="18"/>
      <c r="R78" s="18"/>
      <c r="S78" s="18"/>
      <c r="T78" s="18"/>
    </row>
    <row r="79" spans="1:20">
      <c r="A79" s="4">
        <v>75</v>
      </c>
      <c r="B79" s="17"/>
      <c r="C79" s="18"/>
      <c r="D79" s="18"/>
      <c r="E79" s="19"/>
      <c r="F79" s="18"/>
      <c r="G79" s="19"/>
      <c r="H79" s="19"/>
      <c r="I79" s="17"/>
      <c r="J79" s="18"/>
      <c r="K79" s="18"/>
      <c r="L79" s="18"/>
      <c r="M79" s="18"/>
      <c r="N79" s="18"/>
      <c r="O79" s="18"/>
      <c r="P79" s="24"/>
      <c r="Q79" s="18"/>
      <c r="R79" s="18"/>
      <c r="S79" s="18"/>
      <c r="T79" s="18"/>
    </row>
    <row r="80" spans="1:20">
      <c r="A80" s="4">
        <v>76</v>
      </c>
      <c r="B80" s="17"/>
      <c r="C80" s="18"/>
      <c r="D80" s="18"/>
      <c r="E80" s="19"/>
      <c r="F80" s="18"/>
      <c r="G80" s="19"/>
      <c r="H80" s="19"/>
      <c r="I80" s="17"/>
      <c r="J80" s="18"/>
      <c r="K80" s="18"/>
      <c r="L80" s="18"/>
      <c r="M80" s="18"/>
      <c r="N80" s="18"/>
      <c r="O80" s="18"/>
      <c r="P80" s="24"/>
      <c r="Q80" s="18"/>
      <c r="R80" s="18"/>
      <c r="S80" s="18"/>
      <c r="T80" s="18"/>
    </row>
    <row r="81" spans="1:20">
      <c r="A81" s="4">
        <v>77</v>
      </c>
      <c r="B81" s="17"/>
      <c r="C81" s="18"/>
      <c r="D81" s="18"/>
      <c r="E81" s="19"/>
      <c r="F81" s="18"/>
      <c r="G81" s="19"/>
      <c r="H81" s="19"/>
      <c r="I81" s="17"/>
      <c r="J81" s="18"/>
      <c r="K81" s="18"/>
      <c r="L81" s="18"/>
      <c r="M81" s="18"/>
      <c r="N81" s="18"/>
      <c r="O81" s="18"/>
      <c r="P81" s="24"/>
      <c r="Q81" s="18"/>
      <c r="R81" s="18"/>
      <c r="S81" s="18"/>
      <c r="T81" s="18"/>
    </row>
    <row r="82" spans="1:20">
      <c r="A82" s="4">
        <v>78</v>
      </c>
      <c r="B82" s="17"/>
      <c r="C82" s="18"/>
      <c r="D82" s="18"/>
      <c r="E82" s="19"/>
      <c r="F82" s="18"/>
      <c r="G82" s="19"/>
      <c r="H82" s="19"/>
      <c r="I82" s="17"/>
      <c r="J82" s="18"/>
      <c r="K82" s="18"/>
      <c r="L82" s="18"/>
      <c r="M82" s="18"/>
      <c r="N82" s="18"/>
      <c r="O82" s="18"/>
      <c r="P82" s="24"/>
      <c r="Q82" s="18"/>
      <c r="R82" s="18"/>
      <c r="S82" s="18"/>
      <c r="T82" s="18"/>
    </row>
    <row r="83" spans="1:20">
      <c r="A83" s="4">
        <v>79</v>
      </c>
      <c r="B83" s="17"/>
      <c r="C83" s="18"/>
      <c r="D83" s="18"/>
      <c r="E83" s="19"/>
      <c r="F83" s="18"/>
      <c r="G83" s="19"/>
      <c r="H83" s="19"/>
      <c r="I83" s="17"/>
      <c r="J83" s="18"/>
      <c r="K83" s="18"/>
      <c r="L83" s="18"/>
      <c r="M83" s="18"/>
      <c r="N83" s="18"/>
      <c r="O83" s="18"/>
      <c r="P83" s="24"/>
      <c r="Q83" s="18"/>
      <c r="R83" s="18"/>
      <c r="S83" s="18"/>
      <c r="T83" s="18"/>
    </row>
    <row r="84" spans="1:20">
      <c r="A84" s="4">
        <v>80</v>
      </c>
      <c r="B84" s="17"/>
      <c r="C84" s="18"/>
      <c r="D84" s="18"/>
      <c r="E84" s="19"/>
      <c r="F84" s="18"/>
      <c r="G84" s="19"/>
      <c r="H84" s="19"/>
      <c r="I84" s="17"/>
      <c r="J84" s="18"/>
      <c r="K84" s="18"/>
      <c r="L84" s="18"/>
      <c r="M84" s="18"/>
      <c r="N84" s="18"/>
      <c r="O84" s="18"/>
      <c r="P84" s="24"/>
      <c r="Q84" s="18"/>
      <c r="R84" s="18"/>
      <c r="S84" s="18"/>
      <c r="T84" s="18"/>
    </row>
    <row r="85" spans="1:20">
      <c r="A85" s="4">
        <v>81</v>
      </c>
      <c r="B85" s="17"/>
      <c r="C85" s="18"/>
      <c r="D85" s="18"/>
      <c r="E85" s="19"/>
      <c r="F85" s="18"/>
      <c r="G85" s="19"/>
      <c r="H85" s="19"/>
      <c r="I85" s="17"/>
      <c r="J85" s="18"/>
      <c r="K85" s="18"/>
      <c r="L85" s="18"/>
      <c r="M85" s="18"/>
      <c r="N85" s="18"/>
      <c r="O85" s="18"/>
      <c r="P85" s="24"/>
      <c r="Q85" s="18"/>
      <c r="R85" s="18"/>
      <c r="S85" s="18"/>
      <c r="T85" s="18"/>
    </row>
    <row r="86" spans="1:20">
      <c r="A86" s="4">
        <v>82</v>
      </c>
      <c r="B86" s="17"/>
      <c r="C86" s="18"/>
      <c r="D86" s="18"/>
      <c r="E86" s="19"/>
      <c r="F86" s="18"/>
      <c r="G86" s="19"/>
      <c r="H86" s="19"/>
      <c r="I86" s="17"/>
      <c r="J86" s="18"/>
      <c r="K86" s="18"/>
      <c r="L86" s="18"/>
      <c r="M86" s="18"/>
      <c r="N86" s="18"/>
      <c r="O86" s="18"/>
      <c r="P86" s="24"/>
      <c r="Q86" s="18"/>
      <c r="R86" s="18"/>
      <c r="S86" s="18"/>
      <c r="T86" s="18"/>
    </row>
    <row r="87" spans="1:20">
      <c r="A87" s="4">
        <v>83</v>
      </c>
      <c r="B87" s="17"/>
      <c r="C87" s="18"/>
      <c r="D87" s="18"/>
      <c r="E87" s="19"/>
      <c r="F87" s="18"/>
      <c r="G87" s="19"/>
      <c r="H87" s="19"/>
      <c r="I87" s="17"/>
      <c r="J87" s="18"/>
      <c r="K87" s="18"/>
      <c r="L87" s="18"/>
      <c r="M87" s="18"/>
      <c r="N87" s="18"/>
      <c r="O87" s="18"/>
      <c r="P87" s="24"/>
      <c r="Q87" s="18"/>
      <c r="R87" s="18"/>
      <c r="S87" s="18"/>
      <c r="T87" s="18"/>
    </row>
    <row r="88" spans="1:20">
      <c r="A88" s="4">
        <v>84</v>
      </c>
      <c r="B88" s="17"/>
      <c r="C88" s="18"/>
      <c r="D88" s="18"/>
      <c r="E88" s="19"/>
      <c r="F88" s="18"/>
      <c r="G88" s="19"/>
      <c r="H88" s="19"/>
      <c r="I88" s="17"/>
      <c r="J88" s="18"/>
      <c r="K88" s="18"/>
      <c r="L88" s="18"/>
      <c r="M88" s="18"/>
      <c r="N88" s="18"/>
      <c r="O88" s="18"/>
      <c r="P88" s="24"/>
      <c r="Q88" s="18"/>
      <c r="R88" s="18"/>
      <c r="S88" s="18"/>
      <c r="T88" s="18"/>
    </row>
    <row r="89" spans="1:20">
      <c r="A89" s="4">
        <v>85</v>
      </c>
      <c r="B89" s="17"/>
      <c r="C89" s="18"/>
      <c r="D89" s="18"/>
      <c r="E89" s="19"/>
      <c r="F89" s="18"/>
      <c r="G89" s="19"/>
      <c r="H89" s="19"/>
      <c r="I89" s="17"/>
      <c r="J89" s="18"/>
      <c r="K89" s="18"/>
      <c r="L89" s="18"/>
      <c r="M89" s="18"/>
      <c r="N89" s="18"/>
      <c r="O89" s="18"/>
      <c r="P89" s="24"/>
      <c r="Q89" s="18"/>
      <c r="R89" s="18"/>
      <c r="S89" s="18"/>
      <c r="T89" s="18"/>
    </row>
    <row r="90" spans="1:20">
      <c r="A90" s="4">
        <v>86</v>
      </c>
      <c r="B90" s="17"/>
      <c r="C90" s="18"/>
      <c r="D90" s="18"/>
      <c r="E90" s="19"/>
      <c r="F90" s="18"/>
      <c r="G90" s="19"/>
      <c r="H90" s="19"/>
      <c r="I90" s="17"/>
      <c r="J90" s="18"/>
      <c r="K90" s="18"/>
      <c r="L90" s="18"/>
      <c r="M90" s="18"/>
      <c r="N90" s="18"/>
      <c r="O90" s="18"/>
      <c r="P90" s="24"/>
      <c r="Q90" s="18"/>
      <c r="R90" s="18"/>
      <c r="S90" s="18"/>
      <c r="T90" s="18"/>
    </row>
    <row r="91" spans="1:20">
      <c r="A91" s="4">
        <v>87</v>
      </c>
      <c r="B91" s="17"/>
      <c r="C91" s="18"/>
      <c r="D91" s="18"/>
      <c r="E91" s="19"/>
      <c r="F91" s="18"/>
      <c r="G91" s="19"/>
      <c r="H91" s="19"/>
      <c r="I91" s="17"/>
      <c r="J91" s="18"/>
      <c r="K91" s="18"/>
      <c r="L91" s="18"/>
      <c r="M91" s="18"/>
      <c r="N91" s="18"/>
      <c r="O91" s="18"/>
      <c r="P91" s="24"/>
      <c r="Q91" s="18"/>
      <c r="R91" s="18"/>
      <c r="S91" s="18"/>
      <c r="T91" s="18"/>
    </row>
    <row r="92" spans="1:20">
      <c r="A92" s="4">
        <v>88</v>
      </c>
      <c r="B92" s="17"/>
      <c r="C92" s="18"/>
      <c r="D92" s="18"/>
      <c r="E92" s="19"/>
      <c r="F92" s="18"/>
      <c r="G92" s="19"/>
      <c r="H92" s="19"/>
      <c r="I92" s="17"/>
      <c r="J92" s="18"/>
      <c r="K92" s="18"/>
      <c r="L92" s="18"/>
      <c r="M92" s="18"/>
      <c r="N92" s="18"/>
      <c r="O92" s="18"/>
      <c r="P92" s="24"/>
      <c r="Q92" s="18"/>
      <c r="R92" s="18"/>
      <c r="S92" s="18"/>
      <c r="T92" s="18"/>
    </row>
    <row r="93" spans="1:20">
      <c r="A93" s="4">
        <v>89</v>
      </c>
      <c r="B93" s="17"/>
      <c r="C93" s="18"/>
      <c r="D93" s="18"/>
      <c r="E93" s="19"/>
      <c r="F93" s="18"/>
      <c r="G93" s="19"/>
      <c r="H93" s="19"/>
      <c r="I93" s="17"/>
      <c r="J93" s="18"/>
      <c r="K93" s="18"/>
      <c r="L93" s="18"/>
      <c r="M93" s="18"/>
      <c r="N93" s="18"/>
      <c r="O93" s="18"/>
      <c r="P93" s="24"/>
      <c r="Q93" s="18"/>
      <c r="R93" s="18"/>
      <c r="S93" s="18"/>
      <c r="T93" s="18"/>
    </row>
    <row r="94" spans="1:20">
      <c r="A94" s="4">
        <v>90</v>
      </c>
      <c r="B94" s="17"/>
      <c r="C94" s="18"/>
      <c r="D94" s="18"/>
      <c r="E94" s="19"/>
      <c r="F94" s="18"/>
      <c r="G94" s="19"/>
      <c r="H94" s="19"/>
      <c r="I94" s="17"/>
      <c r="J94" s="18"/>
      <c r="K94" s="18"/>
      <c r="L94" s="18"/>
      <c r="M94" s="18"/>
      <c r="N94" s="18"/>
      <c r="O94" s="18"/>
      <c r="P94" s="24"/>
      <c r="Q94" s="18"/>
      <c r="R94" s="18"/>
      <c r="S94" s="18"/>
      <c r="T94" s="18"/>
    </row>
    <row r="95" spans="1:20">
      <c r="A95" s="4">
        <v>91</v>
      </c>
      <c r="B95" s="17"/>
      <c r="C95" s="18"/>
      <c r="D95" s="18"/>
      <c r="E95" s="19"/>
      <c r="F95" s="18"/>
      <c r="G95" s="19"/>
      <c r="H95" s="19"/>
      <c r="I95" s="17"/>
      <c r="J95" s="18"/>
      <c r="K95" s="18"/>
      <c r="L95" s="18"/>
      <c r="M95" s="18"/>
      <c r="N95" s="18"/>
      <c r="O95" s="18"/>
      <c r="P95" s="24"/>
      <c r="Q95" s="18"/>
      <c r="R95" s="18"/>
      <c r="S95" s="18"/>
      <c r="T95" s="18"/>
    </row>
    <row r="96" spans="1:20">
      <c r="A96" s="4">
        <v>92</v>
      </c>
      <c r="B96" s="17"/>
      <c r="C96" s="18"/>
      <c r="D96" s="18"/>
      <c r="E96" s="19"/>
      <c r="F96" s="18"/>
      <c r="G96" s="19"/>
      <c r="H96" s="19"/>
      <c r="I96" s="17"/>
      <c r="J96" s="18"/>
      <c r="K96" s="18"/>
      <c r="L96" s="18"/>
      <c r="M96" s="18"/>
      <c r="N96" s="18"/>
      <c r="O96" s="18"/>
      <c r="P96" s="24"/>
      <c r="Q96" s="18"/>
      <c r="R96" s="18"/>
      <c r="S96" s="18"/>
      <c r="T96" s="18"/>
    </row>
    <row r="97" spans="1:20">
      <c r="A97" s="4">
        <v>93</v>
      </c>
      <c r="B97" s="17"/>
      <c r="C97" s="18"/>
      <c r="D97" s="18"/>
      <c r="E97" s="19"/>
      <c r="F97" s="18"/>
      <c r="G97" s="19"/>
      <c r="H97" s="19"/>
      <c r="I97" s="17"/>
      <c r="J97" s="18"/>
      <c r="K97" s="18"/>
      <c r="L97" s="18"/>
      <c r="M97" s="18"/>
      <c r="N97" s="18"/>
      <c r="O97" s="18"/>
      <c r="P97" s="24"/>
      <c r="Q97" s="18"/>
      <c r="R97" s="18"/>
      <c r="S97" s="18"/>
      <c r="T97" s="18"/>
    </row>
    <row r="98" spans="1:20">
      <c r="A98" s="4">
        <v>94</v>
      </c>
      <c r="B98" s="17"/>
      <c r="C98" s="18"/>
      <c r="D98" s="18"/>
      <c r="E98" s="19"/>
      <c r="F98" s="18"/>
      <c r="G98" s="19"/>
      <c r="H98" s="19"/>
      <c r="I98" s="17"/>
      <c r="J98" s="18"/>
      <c r="K98" s="18"/>
      <c r="L98" s="18"/>
      <c r="M98" s="18"/>
      <c r="N98" s="18"/>
      <c r="O98" s="18"/>
      <c r="P98" s="24"/>
      <c r="Q98" s="18"/>
      <c r="R98" s="18"/>
      <c r="S98" s="18"/>
      <c r="T98" s="18"/>
    </row>
    <row r="99" spans="1:20">
      <c r="A99" s="4">
        <v>95</v>
      </c>
      <c r="B99" s="17"/>
      <c r="C99" s="18"/>
      <c r="D99" s="18"/>
      <c r="E99" s="19"/>
      <c r="F99" s="18"/>
      <c r="G99" s="19"/>
      <c r="H99" s="19"/>
      <c r="I99" s="17"/>
      <c r="J99" s="18"/>
      <c r="K99" s="18"/>
      <c r="L99" s="18"/>
      <c r="M99" s="18"/>
      <c r="N99" s="18"/>
      <c r="O99" s="18"/>
      <c r="P99" s="24"/>
      <c r="Q99" s="18"/>
      <c r="R99" s="18"/>
      <c r="S99" s="18"/>
      <c r="T99" s="18"/>
    </row>
    <row r="100" spans="1:20">
      <c r="A100" s="4">
        <v>96</v>
      </c>
      <c r="B100" s="17"/>
      <c r="C100" s="18"/>
      <c r="D100" s="18"/>
      <c r="E100" s="19"/>
      <c r="F100" s="18"/>
      <c r="G100" s="19"/>
      <c r="H100" s="19"/>
      <c r="I100" s="17"/>
      <c r="J100" s="18"/>
      <c r="K100" s="18"/>
      <c r="L100" s="18"/>
      <c r="M100" s="18"/>
      <c r="N100" s="18"/>
      <c r="O100" s="18"/>
      <c r="P100" s="24"/>
      <c r="Q100" s="18"/>
      <c r="R100" s="18"/>
      <c r="S100" s="18"/>
      <c r="T100" s="18"/>
    </row>
    <row r="101" spans="1:20">
      <c r="A101" s="4">
        <v>97</v>
      </c>
      <c r="B101" s="17"/>
      <c r="C101" s="18"/>
      <c r="D101" s="18"/>
      <c r="E101" s="19"/>
      <c r="F101" s="18"/>
      <c r="G101" s="19"/>
      <c r="H101" s="19"/>
      <c r="I101" s="17"/>
      <c r="J101" s="18"/>
      <c r="K101" s="18"/>
      <c r="L101" s="18"/>
      <c r="M101" s="18"/>
      <c r="N101" s="18"/>
      <c r="O101" s="18"/>
      <c r="P101" s="24"/>
      <c r="Q101" s="18"/>
      <c r="R101" s="18"/>
      <c r="S101" s="18"/>
      <c r="T101" s="18"/>
    </row>
    <row r="102" spans="1:20">
      <c r="A102" s="4">
        <v>98</v>
      </c>
      <c r="B102" s="17"/>
      <c r="C102" s="18"/>
      <c r="D102" s="18"/>
      <c r="E102" s="19"/>
      <c r="F102" s="18"/>
      <c r="G102" s="19"/>
      <c r="H102" s="19"/>
      <c r="I102" s="17"/>
      <c r="J102" s="18"/>
      <c r="K102" s="18"/>
      <c r="L102" s="18"/>
      <c r="M102" s="18"/>
      <c r="N102" s="18"/>
      <c r="O102" s="18"/>
      <c r="P102" s="24"/>
      <c r="Q102" s="18"/>
      <c r="R102" s="18"/>
      <c r="S102" s="18"/>
      <c r="T102" s="18"/>
    </row>
    <row r="103" spans="1:20">
      <c r="A103" s="4">
        <v>99</v>
      </c>
      <c r="B103" s="17"/>
      <c r="C103" s="18"/>
      <c r="D103" s="18"/>
      <c r="E103" s="19"/>
      <c r="F103" s="18"/>
      <c r="G103" s="19"/>
      <c r="H103" s="19"/>
      <c r="I103" s="17"/>
      <c r="J103" s="18"/>
      <c r="K103" s="18"/>
      <c r="L103" s="18"/>
      <c r="M103" s="18"/>
      <c r="N103" s="18"/>
      <c r="O103" s="18"/>
      <c r="P103" s="24"/>
      <c r="Q103" s="18"/>
      <c r="R103" s="18"/>
      <c r="S103" s="18"/>
      <c r="T103" s="18"/>
    </row>
    <row r="104" spans="1:20">
      <c r="A104" s="4">
        <v>100</v>
      </c>
      <c r="B104" s="17"/>
      <c r="C104" s="18"/>
      <c r="D104" s="18"/>
      <c r="E104" s="19"/>
      <c r="F104" s="18"/>
      <c r="G104" s="19"/>
      <c r="H104" s="19"/>
      <c r="I104" s="17"/>
      <c r="J104" s="18"/>
      <c r="K104" s="18"/>
      <c r="L104" s="18"/>
      <c r="M104" s="18"/>
      <c r="N104" s="18"/>
      <c r="O104" s="18"/>
      <c r="P104" s="24"/>
      <c r="Q104" s="18"/>
      <c r="R104" s="18"/>
      <c r="S104" s="18"/>
      <c r="T104" s="18"/>
    </row>
    <row r="105" spans="1:20">
      <c r="A105" s="4">
        <v>101</v>
      </c>
      <c r="B105" s="17"/>
      <c r="C105" s="18"/>
      <c r="D105" s="18"/>
      <c r="E105" s="19"/>
      <c r="F105" s="18"/>
      <c r="G105" s="19"/>
      <c r="H105" s="19"/>
      <c r="I105" s="17"/>
      <c r="J105" s="18"/>
      <c r="K105" s="18"/>
      <c r="L105" s="18"/>
      <c r="M105" s="18"/>
      <c r="N105" s="18"/>
      <c r="O105" s="18"/>
      <c r="P105" s="24"/>
      <c r="Q105" s="18"/>
      <c r="R105" s="18"/>
      <c r="S105" s="18"/>
      <c r="T105" s="18"/>
    </row>
    <row r="106" spans="1:20">
      <c r="A106" s="4">
        <v>102</v>
      </c>
      <c r="B106" s="17"/>
      <c r="C106" s="18"/>
      <c r="D106" s="18"/>
      <c r="E106" s="19"/>
      <c r="F106" s="18"/>
      <c r="G106" s="19"/>
      <c r="H106" s="19"/>
      <c r="I106" s="17"/>
      <c r="J106" s="18"/>
      <c r="K106" s="18"/>
      <c r="L106" s="18"/>
      <c r="M106" s="18"/>
      <c r="N106" s="18"/>
      <c r="O106" s="18"/>
      <c r="P106" s="24"/>
      <c r="Q106" s="18"/>
      <c r="R106" s="18"/>
      <c r="S106" s="18"/>
      <c r="T106" s="18"/>
    </row>
    <row r="107" spans="1:20">
      <c r="A107" s="4">
        <v>103</v>
      </c>
      <c r="B107" s="17"/>
      <c r="C107" s="18"/>
      <c r="D107" s="18"/>
      <c r="E107" s="19"/>
      <c r="F107" s="18"/>
      <c r="G107" s="19"/>
      <c r="H107" s="19"/>
      <c r="I107" s="17"/>
      <c r="J107" s="18"/>
      <c r="K107" s="18"/>
      <c r="L107" s="18"/>
      <c r="M107" s="18"/>
      <c r="N107" s="18"/>
      <c r="O107" s="18"/>
      <c r="P107" s="24"/>
      <c r="Q107" s="18"/>
      <c r="R107" s="18"/>
      <c r="S107" s="18"/>
      <c r="T107" s="18"/>
    </row>
    <row r="108" spans="1:20">
      <c r="A108" s="4">
        <v>104</v>
      </c>
      <c r="B108" s="17"/>
      <c r="C108" s="18"/>
      <c r="D108" s="18"/>
      <c r="E108" s="19"/>
      <c r="F108" s="18"/>
      <c r="G108" s="19"/>
      <c r="H108" s="19"/>
      <c r="I108" s="17"/>
      <c r="J108" s="18"/>
      <c r="K108" s="18"/>
      <c r="L108" s="18"/>
      <c r="M108" s="18"/>
      <c r="N108" s="18"/>
      <c r="O108" s="18"/>
      <c r="P108" s="24"/>
      <c r="Q108" s="18"/>
      <c r="R108" s="18"/>
      <c r="S108" s="18"/>
      <c r="T108" s="18"/>
    </row>
    <row r="109" spans="1:20">
      <c r="A109" s="4">
        <v>105</v>
      </c>
      <c r="B109" s="17"/>
      <c r="C109" s="18"/>
      <c r="D109" s="18"/>
      <c r="E109" s="19"/>
      <c r="F109" s="18"/>
      <c r="G109" s="19"/>
      <c r="H109" s="19"/>
      <c r="I109" s="17"/>
      <c r="J109" s="18"/>
      <c r="K109" s="18"/>
      <c r="L109" s="18"/>
      <c r="M109" s="18"/>
      <c r="N109" s="18"/>
      <c r="O109" s="18"/>
      <c r="P109" s="24"/>
      <c r="Q109" s="18"/>
      <c r="R109" s="18"/>
      <c r="S109" s="18"/>
      <c r="T109" s="18"/>
    </row>
    <row r="110" spans="1:20">
      <c r="A110" s="4">
        <v>106</v>
      </c>
      <c r="B110" s="17"/>
      <c r="C110" s="18"/>
      <c r="D110" s="18"/>
      <c r="E110" s="19"/>
      <c r="F110" s="18"/>
      <c r="G110" s="19"/>
      <c r="H110" s="19"/>
      <c r="I110" s="17"/>
      <c r="J110" s="18"/>
      <c r="K110" s="18"/>
      <c r="L110" s="18"/>
      <c r="M110" s="18"/>
      <c r="N110" s="18"/>
      <c r="O110" s="18"/>
      <c r="P110" s="24"/>
      <c r="Q110" s="18"/>
      <c r="R110" s="18"/>
      <c r="S110" s="18"/>
      <c r="T110" s="18"/>
    </row>
    <row r="111" spans="1:20">
      <c r="A111" s="4">
        <v>107</v>
      </c>
      <c r="B111" s="17"/>
      <c r="C111" s="18"/>
      <c r="D111" s="18"/>
      <c r="E111" s="19"/>
      <c r="F111" s="18"/>
      <c r="G111" s="19"/>
      <c r="H111" s="19"/>
      <c r="I111" s="17"/>
      <c r="J111" s="18"/>
      <c r="K111" s="18"/>
      <c r="L111" s="18"/>
      <c r="M111" s="18"/>
      <c r="N111" s="18"/>
      <c r="O111" s="18"/>
      <c r="P111" s="24"/>
      <c r="Q111" s="18"/>
      <c r="R111" s="18"/>
      <c r="S111" s="18"/>
      <c r="T111" s="18"/>
    </row>
    <row r="112" spans="1:20">
      <c r="A112" s="4">
        <v>108</v>
      </c>
      <c r="B112" s="17"/>
      <c r="C112" s="18"/>
      <c r="D112" s="18"/>
      <c r="E112" s="19"/>
      <c r="F112" s="18"/>
      <c r="G112" s="19"/>
      <c r="H112" s="19"/>
      <c r="I112" s="17"/>
      <c r="J112" s="18"/>
      <c r="K112" s="18"/>
      <c r="L112" s="18"/>
      <c r="M112" s="18"/>
      <c r="N112" s="18"/>
      <c r="O112" s="18"/>
      <c r="P112" s="24"/>
      <c r="Q112" s="18"/>
      <c r="R112" s="18"/>
      <c r="S112" s="18"/>
      <c r="T112" s="18"/>
    </row>
    <row r="113" spans="1:20">
      <c r="A113" s="4">
        <v>109</v>
      </c>
      <c r="B113" s="17"/>
      <c r="C113" s="18"/>
      <c r="D113" s="18"/>
      <c r="E113" s="19"/>
      <c r="F113" s="18"/>
      <c r="G113" s="19"/>
      <c r="H113" s="19"/>
      <c r="I113" s="17"/>
      <c r="J113" s="18"/>
      <c r="K113" s="18"/>
      <c r="L113" s="18"/>
      <c r="M113" s="18"/>
      <c r="N113" s="18"/>
      <c r="O113" s="18"/>
      <c r="P113" s="24"/>
      <c r="Q113" s="18"/>
      <c r="R113" s="18"/>
      <c r="S113" s="18"/>
      <c r="T113" s="18"/>
    </row>
    <row r="114" spans="1:20">
      <c r="A114" s="4">
        <v>110</v>
      </c>
      <c r="B114" s="17"/>
      <c r="C114" s="18"/>
      <c r="D114" s="18"/>
      <c r="E114" s="19"/>
      <c r="F114" s="18"/>
      <c r="G114" s="19"/>
      <c r="H114" s="19"/>
      <c r="I114" s="17"/>
      <c r="J114" s="18"/>
      <c r="K114" s="18"/>
      <c r="L114" s="18"/>
      <c r="M114" s="18"/>
      <c r="N114" s="18"/>
      <c r="O114" s="18"/>
      <c r="P114" s="24"/>
      <c r="Q114" s="18"/>
      <c r="R114" s="18"/>
      <c r="S114" s="18"/>
      <c r="T114" s="18"/>
    </row>
    <row r="115" spans="1:20">
      <c r="A115" s="4">
        <v>111</v>
      </c>
      <c r="B115" s="17"/>
      <c r="C115" s="18"/>
      <c r="D115" s="18"/>
      <c r="E115" s="19"/>
      <c r="F115" s="18"/>
      <c r="G115" s="19"/>
      <c r="H115" s="19"/>
      <c r="I115" s="17"/>
      <c r="J115" s="18"/>
      <c r="K115" s="18"/>
      <c r="L115" s="18"/>
      <c r="M115" s="18"/>
      <c r="N115" s="18"/>
      <c r="O115" s="18"/>
      <c r="P115" s="24"/>
      <c r="Q115" s="18"/>
      <c r="R115" s="18"/>
      <c r="S115" s="18"/>
      <c r="T115" s="18"/>
    </row>
    <row r="116" spans="1:20">
      <c r="A116" s="4">
        <v>112</v>
      </c>
      <c r="B116" s="17"/>
      <c r="C116" s="18"/>
      <c r="D116" s="18"/>
      <c r="E116" s="19"/>
      <c r="F116" s="18"/>
      <c r="G116" s="19"/>
      <c r="H116" s="19"/>
      <c r="I116" s="17"/>
      <c r="J116" s="18"/>
      <c r="K116" s="18"/>
      <c r="L116" s="18"/>
      <c r="M116" s="18"/>
      <c r="N116" s="18"/>
      <c r="O116" s="18"/>
      <c r="P116" s="24"/>
      <c r="Q116" s="18"/>
      <c r="R116" s="18"/>
      <c r="S116" s="18"/>
      <c r="T116" s="18"/>
    </row>
    <row r="117" spans="1:20">
      <c r="A117" s="4">
        <v>113</v>
      </c>
      <c r="B117" s="17"/>
      <c r="C117" s="18"/>
      <c r="D117" s="18"/>
      <c r="E117" s="19"/>
      <c r="F117" s="18"/>
      <c r="G117" s="19"/>
      <c r="H117" s="19"/>
      <c r="I117" s="17"/>
      <c r="J117" s="18"/>
      <c r="K117" s="18"/>
      <c r="L117" s="18"/>
      <c r="M117" s="18"/>
      <c r="N117" s="18"/>
      <c r="O117" s="18"/>
      <c r="P117" s="24"/>
      <c r="Q117" s="18"/>
      <c r="R117" s="18"/>
      <c r="S117" s="18"/>
      <c r="T117" s="18"/>
    </row>
    <row r="118" spans="1:20">
      <c r="A118" s="4">
        <v>114</v>
      </c>
      <c r="B118" s="17"/>
      <c r="C118" s="18"/>
      <c r="D118" s="18"/>
      <c r="E118" s="19"/>
      <c r="F118" s="18"/>
      <c r="G118" s="19"/>
      <c r="H118" s="19"/>
      <c r="I118" s="17"/>
      <c r="J118" s="18"/>
      <c r="K118" s="18"/>
      <c r="L118" s="18"/>
      <c r="M118" s="18"/>
      <c r="N118" s="18"/>
      <c r="O118" s="18"/>
      <c r="P118" s="24"/>
      <c r="Q118" s="18"/>
      <c r="R118" s="18"/>
      <c r="S118" s="18"/>
      <c r="T118" s="18"/>
    </row>
    <row r="119" spans="1:20">
      <c r="A119" s="4">
        <v>115</v>
      </c>
      <c r="B119" s="17"/>
      <c r="C119" s="18"/>
      <c r="D119" s="18"/>
      <c r="E119" s="19"/>
      <c r="F119" s="18"/>
      <c r="G119" s="19"/>
      <c r="H119" s="19"/>
      <c r="I119" s="17"/>
      <c r="J119" s="18"/>
      <c r="K119" s="18"/>
      <c r="L119" s="18"/>
      <c r="M119" s="18"/>
      <c r="N119" s="18"/>
      <c r="O119" s="18"/>
      <c r="P119" s="24"/>
      <c r="Q119" s="18"/>
      <c r="R119" s="18"/>
      <c r="S119" s="18"/>
      <c r="T119" s="18"/>
    </row>
    <row r="120" spans="1:20">
      <c r="A120" s="4">
        <v>116</v>
      </c>
      <c r="B120" s="17"/>
      <c r="C120" s="18"/>
      <c r="D120" s="18"/>
      <c r="E120" s="19"/>
      <c r="F120" s="18"/>
      <c r="G120" s="19"/>
      <c r="H120" s="19"/>
      <c r="I120" s="17"/>
      <c r="J120" s="18"/>
      <c r="K120" s="18"/>
      <c r="L120" s="18"/>
      <c r="M120" s="18"/>
      <c r="N120" s="18"/>
      <c r="O120" s="18"/>
      <c r="P120" s="24"/>
      <c r="Q120" s="18"/>
      <c r="R120" s="18"/>
      <c r="S120" s="18"/>
      <c r="T120" s="18"/>
    </row>
    <row r="121" spans="1:20">
      <c r="A121" s="4">
        <v>117</v>
      </c>
      <c r="B121" s="17"/>
      <c r="C121" s="18"/>
      <c r="D121" s="18"/>
      <c r="E121" s="19"/>
      <c r="F121" s="18"/>
      <c r="G121" s="19"/>
      <c r="H121" s="19"/>
      <c r="I121" s="17"/>
      <c r="J121" s="18"/>
      <c r="K121" s="18"/>
      <c r="L121" s="18"/>
      <c r="M121" s="18"/>
      <c r="N121" s="18"/>
      <c r="O121" s="18"/>
      <c r="P121" s="24"/>
      <c r="Q121" s="18"/>
      <c r="R121" s="18"/>
      <c r="S121" s="18"/>
      <c r="T121" s="18"/>
    </row>
    <row r="122" spans="1:20">
      <c r="A122" s="4">
        <v>118</v>
      </c>
      <c r="B122" s="17"/>
      <c r="C122" s="18"/>
      <c r="D122" s="18"/>
      <c r="E122" s="19"/>
      <c r="F122" s="18"/>
      <c r="G122" s="19"/>
      <c r="H122" s="19"/>
      <c r="I122" s="17"/>
      <c r="J122" s="18"/>
      <c r="K122" s="18"/>
      <c r="L122" s="18"/>
      <c r="M122" s="18"/>
      <c r="N122" s="18"/>
      <c r="O122" s="18"/>
      <c r="P122" s="24"/>
      <c r="Q122" s="18"/>
      <c r="R122" s="18"/>
      <c r="S122" s="18"/>
      <c r="T122" s="18"/>
    </row>
    <row r="123" spans="1:20">
      <c r="A123" s="4">
        <v>119</v>
      </c>
      <c r="B123" s="17"/>
      <c r="C123" s="18"/>
      <c r="D123" s="18"/>
      <c r="E123" s="19"/>
      <c r="F123" s="18"/>
      <c r="G123" s="19"/>
      <c r="H123" s="19"/>
      <c r="I123" s="17"/>
      <c r="J123" s="18"/>
      <c r="K123" s="18"/>
      <c r="L123" s="18"/>
      <c r="M123" s="18"/>
      <c r="N123" s="18"/>
      <c r="O123" s="18"/>
      <c r="P123" s="24"/>
      <c r="Q123" s="18"/>
      <c r="R123" s="18"/>
      <c r="S123" s="18"/>
      <c r="T123" s="18"/>
    </row>
    <row r="124" spans="1:20">
      <c r="A124" s="4">
        <v>120</v>
      </c>
      <c r="B124" s="17"/>
      <c r="C124" s="18"/>
      <c r="D124" s="18"/>
      <c r="E124" s="19"/>
      <c r="F124" s="18"/>
      <c r="G124" s="19"/>
      <c r="H124" s="19"/>
      <c r="I124" s="17"/>
      <c r="J124" s="18"/>
      <c r="K124" s="18"/>
      <c r="L124" s="18"/>
      <c r="M124" s="18"/>
      <c r="N124" s="18"/>
      <c r="O124" s="18"/>
      <c r="P124" s="24"/>
      <c r="Q124" s="18"/>
      <c r="R124" s="18"/>
      <c r="S124" s="18"/>
      <c r="T124" s="18"/>
    </row>
    <row r="125" spans="1:20">
      <c r="A125" s="4">
        <v>121</v>
      </c>
      <c r="B125" s="17"/>
      <c r="C125" s="18"/>
      <c r="D125" s="18"/>
      <c r="E125" s="19"/>
      <c r="F125" s="18"/>
      <c r="G125" s="19"/>
      <c r="H125" s="19"/>
      <c r="I125" s="17"/>
      <c r="J125" s="18"/>
      <c r="K125" s="18"/>
      <c r="L125" s="18"/>
      <c r="M125" s="18"/>
      <c r="N125" s="18"/>
      <c r="O125" s="18"/>
      <c r="P125" s="24"/>
      <c r="Q125" s="18"/>
      <c r="R125" s="18"/>
      <c r="S125" s="18"/>
      <c r="T125" s="18"/>
    </row>
    <row r="126" spans="1:20">
      <c r="A126" s="4">
        <v>122</v>
      </c>
      <c r="B126" s="17"/>
      <c r="C126" s="18"/>
      <c r="D126" s="18"/>
      <c r="E126" s="19"/>
      <c r="F126" s="18"/>
      <c r="G126" s="19"/>
      <c r="H126" s="19"/>
      <c r="I126" s="17"/>
      <c r="J126" s="18"/>
      <c r="K126" s="18"/>
      <c r="L126" s="18"/>
      <c r="M126" s="18"/>
      <c r="N126" s="18"/>
      <c r="O126" s="18"/>
      <c r="P126" s="24"/>
      <c r="Q126" s="18"/>
      <c r="R126" s="18"/>
      <c r="S126" s="18"/>
      <c r="T126" s="18"/>
    </row>
    <row r="127" spans="1:20">
      <c r="A127" s="4">
        <v>123</v>
      </c>
      <c r="B127" s="17"/>
      <c r="C127" s="18"/>
      <c r="D127" s="18"/>
      <c r="E127" s="19"/>
      <c r="F127" s="18"/>
      <c r="G127" s="19"/>
      <c r="H127" s="19"/>
      <c r="I127" s="17"/>
      <c r="J127" s="18"/>
      <c r="K127" s="18"/>
      <c r="L127" s="18"/>
      <c r="M127" s="18"/>
      <c r="N127" s="18"/>
      <c r="O127" s="18"/>
      <c r="P127" s="24"/>
      <c r="Q127" s="18"/>
      <c r="R127" s="18"/>
      <c r="S127" s="18"/>
      <c r="T127" s="18"/>
    </row>
    <row r="128" spans="1:20">
      <c r="A128" s="4">
        <v>124</v>
      </c>
      <c r="B128" s="17"/>
      <c r="C128" s="18"/>
      <c r="D128" s="18"/>
      <c r="E128" s="19"/>
      <c r="F128" s="18"/>
      <c r="G128" s="19"/>
      <c r="H128" s="19"/>
      <c r="I128" s="17"/>
      <c r="J128" s="18"/>
      <c r="K128" s="18"/>
      <c r="L128" s="18"/>
      <c r="M128" s="18"/>
      <c r="N128" s="18"/>
      <c r="O128" s="18"/>
      <c r="P128" s="24"/>
      <c r="Q128" s="18"/>
      <c r="R128" s="18"/>
      <c r="S128" s="18"/>
      <c r="T128" s="18"/>
    </row>
    <row r="129" spans="1:20">
      <c r="A129" s="4">
        <v>125</v>
      </c>
      <c r="B129" s="17"/>
      <c r="C129" s="18"/>
      <c r="D129" s="18"/>
      <c r="E129" s="19"/>
      <c r="F129" s="18"/>
      <c r="G129" s="19"/>
      <c r="H129" s="19"/>
      <c r="I129" s="17"/>
      <c r="J129" s="18"/>
      <c r="K129" s="18"/>
      <c r="L129" s="18"/>
      <c r="M129" s="18"/>
      <c r="N129" s="18"/>
      <c r="O129" s="18"/>
      <c r="P129" s="24"/>
      <c r="Q129" s="18"/>
      <c r="R129" s="18"/>
      <c r="S129" s="18"/>
      <c r="T129" s="18"/>
    </row>
    <row r="130" spans="1:20">
      <c r="A130" s="4">
        <v>126</v>
      </c>
      <c r="B130" s="17"/>
      <c r="C130" s="18"/>
      <c r="D130" s="18"/>
      <c r="E130" s="19"/>
      <c r="F130" s="18"/>
      <c r="G130" s="19"/>
      <c r="H130" s="19"/>
      <c r="I130" s="17"/>
      <c r="J130" s="18"/>
      <c r="K130" s="18"/>
      <c r="L130" s="18"/>
      <c r="M130" s="18"/>
      <c r="N130" s="18"/>
      <c r="O130" s="18"/>
      <c r="P130" s="24"/>
      <c r="Q130" s="18"/>
      <c r="R130" s="18"/>
      <c r="S130" s="18"/>
      <c r="T130" s="18"/>
    </row>
    <row r="131" spans="1:20">
      <c r="A131" s="4">
        <v>127</v>
      </c>
      <c r="B131" s="17"/>
      <c r="C131" s="18"/>
      <c r="D131" s="18"/>
      <c r="E131" s="19"/>
      <c r="F131" s="18"/>
      <c r="G131" s="19"/>
      <c r="H131" s="19"/>
      <c r="I131" s="17"/>
      <c r="J131" s="18"/>
      <c r="K131" s="18"/>
      <c r="L131" s="18"/>
      <c r="M131" s="18"/>
      <c r="N131" s="18"/>
      <c r="O131" s="18"/>
      <c r="P131" s="24"/>
      <c r="Q131" s="18"/>
      <c r="R131" s="18"/>
      <c r="S131" s="18"/>
      <c r="T131" s="18"/>
    </row>
    <row r="132" spans="1:20">
      <c r="A132" s="4">
        <v>128</v>
      </c>
      <c r="B132" s="17"/>
      <c r="C132" s="18"/>
      <c r="D132" s="18"/>
      <c r="E132" s="19"/>
      <c r="F132" s="18"/>
      <c r="G132" s="19"/>
      <c r="H132" s="19"/>
      <c r="I132" s="17"/>
      <c r="J132" s="18"/>
      <c r="K132" s="18"/>
      <c r="L132" s="18"/>
      <c r="M132" s="18"/>
      <c r="N132" s="18"/>
      <c r="O132" s="18"/>
      <c r="P132" s="24"/>
      <c r="Q132" s="18"/>
      <c r="R132" s="18"/>
      <c r="S132" s="18"/>
      <c r="T132" s="18"/>
    </row>
    <row r="133" spans="1:20">
      <c r="A133" s="4">
        <v>129</v>
      </c>
      <c r="B133" s="17"/>
      <c r="C133" s="18"/>
      <c r="D133" s="18"/>
      <c r="E133" s="19"/>
      <c r="F133" s="18"/>
      <c r="G133" s="19"/>
      <c r="H133" s="19"/>
      <c r="I133" s="17"/>
      <c r="J133" s="18"/>
      <c r="K133" s="18"/>
      <c r="L133" s="18"/>
      <c r="M133" s="18"/>
      <c r="N133" s="18"/>
      <c r="O133" s="18"/>
      <c r="P133" s="24"/>
      <c r="Q133" s="18"/>
      <c r="R133" s="18"/>
      <c r="S133" s="18"/>
      <c r="T133" s="18"/>
    </row>
    <row r="134" spans="1:20">
      <c r="A134" s="4">
        <v>130</v>
      </c>
      <c r="B134" s="17"/>
      <c r="C134" s="18"/>
      <c r="D134" s="18"/>
      <c r="E134" s="19"/>
      <c r="F134" s="18"/>
      <c r="G134" s="19"/>
      <c r="H134" s="19"/>
      <c r="I134" s="17"/>
      <c r="J134" s="18"/>
      <c r="K134" s="18"/>
      <c r="L134" s="18"/>
      <c r="M134" s="18"/>
      <c r="N134" s="18"/>
      <c r="O134" s="18"/>
      <c r="P134" s="24"/>
      <c r="Q134" s="18"/>
      <c r="R134" s="18"/>
      <c r="S134" s="18"/>
      <c r="T134" s="18"/>
    </row>
    <row r="135" spans="1:20">
      <c r="A135" s="4">
        <v>131</v>
      </c>
      <c r="B135" s="17"/>
      <c r="C135" s="18"/>
      <c r="D135" s="18"/>
      <c r="E135" s="19"/>
      <c r="F135" s="18"/>
      <c r="G135" s="19"/>
      <c r="H135" s="19"/>
      <c r="I135" s="17"/>
      <c r="J135" s="18"/>
      <c r="K135" s="18"/>
      <c r="L135" s="18"/>
      <c r="M135" s="18"/>
      <c r="N135" s="18"/>
      <c r="O135" s="18"/>
      <c r="P135" s="24"/>
      <c r="Q135" s="18"/>
      <c r="R135" s="18"/>
      <c r="S135" s="18"/>
      <c r="T135" s="18"/>
    </row>
    <row r="136" spans="1:20">
      <c r="A136" s="4">
        <v>132</v>
      </c>
      <c r="B136" s="17"/>
      <c r="C136" s="18"/>
      <c r="D136" s="18"/>
      <c r="E136" s="19"/>
      <c r="F136" s="18"/>
      <c r="G136" s="19"/>
      <c r="H136" s="19"/>
      <c r="I136" s="17"/>
      <c r="J136" s="18"/>
      <c r="K136" s="18"/>
      <c r="L136" s="18"/>
      <c r="M136" s="18"/>
      <c r="N136" s="18"/>
      <c r="O136" s="18"/>
      <c r="P136" s="24"/>
      <c r="Q136" s="18"/>
      <c r="R136" s="18"/>
      <c r="S136" s="18"/>
      <c r="T136" s="18"/>
    </row>
    <row r="137" spans="1:20">
      <c r="A137" s="4">
        <v>133</v>
      </c>
      <c r="B137" s="17"/>
      <c r="C137" s="18"/>
      <c r="D137" s="18"/>
      <c r="E137" s="19"/>
      <c r="F137" s="18"/>
      <c r="G137" s="19"/>
      <c r="H137" s="19"/>
      <c r="I137" s="17"/>
      <c r="J137" s="18"/>
      <c r="K137" s="18"/>
      <c r="L137" s="18"/>
      <c r="M137" s="18"/>
      <c r="N137" s="18"/>
      <c r="O137" s="18"/>
      <c r="P137" s="24"/>
      <c r="Q137" s="18"/>
      <c r="R137" s="18"/>
      <c r="S137" s="18"/>
      <c r="T137" s="18"/>
    </row>
    <row r="138" spans="1:20">
      <c r="A138" s="4">
        <v>134</v>
      </c>
      <c r="B138" s="17"/>
      <c r="C138" s="18"/>
      <c r="D138" s="18"/>
      <c r="E138" s="19"/>
      <c r="F138" s="18"/>
      <c r="G138" s="19"/>
      <c r="H138" s="19"/>
      <c r="I138" s="17"/>
      <c r="J138" s="18"/>
      <c r="K138" s="18"/>
      <c r="L138" s="18"/>
      <c r="M138" s="18"/>
      <c r="N138" s="18"/>
      <c r="O138" s="18"/>
      <c r="P138" s="24"/>
      <c r="Q138" s="18"/>
      <c r="R138" s="18"/>
      <c r="S138" s="18"/>
      <c r="T138" s="18"/>
    </row>
    <row r="139" spans="1:20">
      <c r="A139" s="4">
        <v>135</v>
      </c>
      <c r="B139" s="17"/>
      <c r="C139" s="18"/>
      <c r="D139" s="18"/>
      <c r="E139" s="19"/>
      <c r="F139" s="18"/>
      <c r="G139" s="19"/>
      <c r="H139" s="19"/>
      <c r="I139" s="17"/>
      <c r="J139" s="18"/>
      <c r="K139" s="18"/>
      <c r="L139" s="18"/>
      <c r="M139" s="18"/>
      <c r="N139" s="18"/>
      <c r="O139" s="18"/>
      <c r="P139" s="24"/>
      <c r="Q139" s="18"/>
      <c r="R139" s="18"/>
      <c r="S139" s="18"/>
      <c r="T139" s="18"/>
    </row>
    <row r="140" spans="1:20">
      <c r="A140" s="4">
        <v>136</v>
      </c>
      <c r="B140" s="17"/>
      <c r="C140" s="18"/>
      <c r="D140" s="18"/>
      <c r="E140" s="19"/>
      <c r="F140" s="18"/>
      <c r="G140" s="19"/>
      <c r="H140" s="19"/>
      <c r="I140" s="17"/>
      <c r="J140" s="18"/>
      <c r="K140" s="18"/>
      <c r="L140" s="18"/>
      <c r="M140" s="18"/>
      <c r="N140" s="18"/>
      <c r="O140" s="18"/>
      <c r="P140" s="24"/>
      <c r="Q140" s="18"/>
      <c r="R140" s="18"/>
      <c r="S140" s="18"/>
      <c r="T140" s="18"/>
    </row>
    <row r="141" spans="1:20">
      <c r="A141" s="4">
        <v>137</v>
      </c>
      <c r="B141" s="17"/>
      <c r="C141" s="18"/>
      <c r="D141" s="18"/>
      <c r="E141" s="19"/>
      <c r="F141" s="18"/>
      <c r="G141" s="19"/>
      <c r="H141" s="19"/>
      <c r="I141" s="17"/>
      <c r="J141" s="18"/>
      <c r="K141" s="18"/>
      <c r="L141" s="18"/>
      <c r="M141" s="18"/>
      <c r="N141" s="18"/>
      <c r="O141" s="18"/>
      <c r="P141" s="24"/>
      <c r="Q141" s="18"/>
      <c r="R141" s="18"/>
      <c r="S141" s="18"/>
      <c r="T141" s="18"/>
    </row>
    <row r="142" spans="1:20">
      <c r="A142" s="4">
        <v>138</v>
      </c>
      <c r="B142" s="17"/>
      <c r="C142" s="18"/>
      <c r="D142" s="18"/>
      <c r="E142" s="19"/>
      <c r="F142" s="18"/>
      <c r="G142" s="19"/>
      <c r="H142" s="19"/>
      <c r="I142" s="17"/>
      <c r="J142" s="18"/>
      <c r="K142" s="18"/>
      <c r="L142" s="18"/>
      <c r="M142" s="18"/>
      <c r="N142" s="18"/>
      <c r="O142" s="18"/>
      <c r="P142" s="24"/>
      <c r="Q142" s="18"/>
      <c r="R142" s="18"/>
      <c r="S142" s="18"/>
      <c r="T142" s="18"/>
    </row>
    <row r="143" spans="1:20">
      <c r="A143" s="4">
        <v>139</v>
      </c>
      <c r="B143" s="17"/>
      <c r="C143" s="18"/>
      <c r="D143" s="18"/>
      <c r="E143" s="19"/>
      <c r="F143" s="18"/>
      <c r="G143" s="19"/>
      <c r="H143" s="19"/>
      <c r="I143" s="17"/>
      <c r="J143" s="18"/>
      <c r="K143" s="18"/>
      <c r="L143" s="18"/>
      <c r="M143" s="18"/>
      <c r="N143" s="18"/>
      <c r="O143" s="18"/>
      <c r="P143" s="24"/>
      <c r="Q143" s="18"/>
      <c r="R143" s="18"/>
      <c r="S143" s="18"/>
      <c r="T143" s="18"/>
    </row>
    <row r="144" spans="1:20">
      <c r="A144" s="4">
        <v>140</v>
      </c>
      <c r="B144" s="17"/>
      <c r="C144" s="18"/>
      <c r="D144" s="18"/>
      <c r="E144" s="19"/>
      <c r="F144" s="18"/>
      <c r="G144" s="19"/>
      <c r="H144" s="19"/>
      <c r="I144" s="17"/>
      <c r="J144" s="18"/>
      <c r="K144" s="18"/>
      <c r="L144" s="18"/>
      <c r="M144" s="18"/>
      <c r="N144" s="18"/>
      <c r="O144" s="18"/>
      <c r="P144" s="24"/>
      <c r="Q144" s="18"/>
      <c r="R144" s="18"/>
      <c r="S144" s="18"/>
      <c r="T144" s="18"/>
    </row>
    <row r="145" spans="1:20">
      <c r="A145" s="4">
        <v>141</v>
      </c>
      <c r="B145" s="17"/>
      <c r="C145" s="18"/>
      <c r="D145" s="18"/>
      <c r="E145" s="19"/>
      <c r="F145" s="18"/>
      <c r="G145" s="19"/>
      <c r="H145" s="19"/>
      <c r="I145" s="17"/>
      <c r="J145" s="18"/>
      <c r="K145" s="18"/>
      <c r="L145" s="18"/>
      <c r="M145" s="18"/>
      <c r="N145" s="18"/>
      <c r="O145" s="18"/>
      <c r="P145" s="24"/>
      <c r="Q145" s="18"/>
      <c r="R145" s="18"/>
      <c r="S145" s="18"/>
      <c r="T145" s="18"/>
    </row>
    <row r="146" spans="1:20">
      <c r="A146" s="4">
        <v>142</v>
      </c>
      <c r="B146" s="17"/>
      <c r="C146" s="18"/>
      <c r="D146" s="18"/>
      <c r="E146" s="19"/>
      <c r="F146" s="18"/>
      <c r="G146" s="19"/>
      <c r="H146" s="19"/>
      <c r="I146" s="17"/>
      <c r="J146" s="18"/>
      <c r="K146" s="18"/>
      <c r="L146" s="18"/>
      <c r="M146" s="18"/>
      <c r="N146" s="18"/>
      <c r="O146" s="18"/>
      <c r="P146" s="24"/>
      <c r="Q146" s="18"/>
      <c r="R146" s="18"/>
      <c r="S146" s="18"/>
      <c r="T146" s="18"/>
    </row>
    <row r="147" spans="1:20">
      <c r="A147" s="4">
        <v>143</v>
      </c>
      <c r="B147" s="17"/>
      <c r="C147" s="18"/>
      <c r="D147" s="18"/>
      <c r="E147" s="19"/>
      <c r="F147" s="18"/>
      <c r="G147" s="19"/>
      <c r="H147" s="19"/>
      <c r="I147" s="17"/>
      <c r="J147" s="18"/>
      <c r="K147" s="18"/>
      <c r="L147" s="18"/>
      <c r="M147" s="18"/>
      <c r="N147" s="18"/>
      <c r="O147" s="18"/>
      <c r="P147" s="24"/>
      <c r="Q147" s="18"/>
      <c r="R147" s="18"/>
      <c r="S147" s="18"/>
      <c r="T147" s="18"/>
    </row>
    <row r="148" spans="1:20">
      <c r="A148" s="4">
        <v>144</v>
      </c>
      <c r="B148" s="17"/>
      <c r="C148" s="18"/>
      <c r="D148" s="18"/>
      <c r="E148" s="19"/>
      <c r="F148" s="18"/>
      <c r="G148" s="19"/>
      <c r="H148" s="19"/>
      <c r="I148" s="17"/>
      <c r="J148" s="18"/>
      <c r="K148" s="18"/>
      <c r="L148" s="18"/>
      <c r="M148" s="18"/>
      <c r="N148" s="18"/>
      <c r="O148" s="18"/>
      <c r="P148" s="24"/>
      <c r="Q148" s="18"/>
      <c r="R148" s="18"/>
      <c r="S148" s="18"/>
      <c r="T148" s="18"/>
    </row>
    <row r="149" spans="1:20">
      <c r="A149" s="4">
        <v>145</v>
      </c>
      <c r="B149" s="17"/>
      <c r="C149" s="18"/>
      <c r="D149" s="18"/>
      <c r="E149" s="19"/>
      <c r="F149" s="18"/>
      <c r="G149" s="19"/>
      <c r="H149" s="19"/>
      <c r="I149" s="17"/>
      <c r="J149" s="18"/>
      <c r="K149" s="18"/>
      <c r="L149" s="18"/>
      <c r="M149" s="18"/>
      <c r="N149" s="18"/>
      <c r="O149" s="18"/>
      <c r="P149" s="24"/>
      <c r="Q149" s="18"/>
      <c r="R149" s="18"/>
      <c r="S149" s="18"/>
      <c r="T149" s="18"/>
    </row>
    <row r="150" spans="1:20">
      <c r="A150" s="4">
        <v>146</v>
      </c>
      <c r="B150" s="17"/>
      <c r="C150" s="18"/>
      <c r="D150" s="18"/>
      <c r="E150" s="19"/>
      <c r="F150" s="18"/>
      <c r="G150" s="19"/>
      <c r="H150" s="19"/>
      <c r="I150" s="17"/>
      <c r="J150" s="18"/>
      <c r="K150" s="18"/>
      <c r="L150" s="18"/>
      <c r="M150" s="18"/>
      <c r="N150" s="18"/>
      <c r="O150" s="18"/>
      <c r="P150" s="24"/>
      <c r="Q150" s="18"/>
      <c r="R150" s="18"/>
      <c r="S150" s="18"/>
      <c r="T150" s="18"/>
    </row>
    <row r="151" spans="1:20">
      <c r="A151" s="4">
        <v>147</v>
      </c>
      <c r="B151" s="17"/>
      <c r="C151" s="18"/>
      <c r="D151" s="18"/>
      <c r="E151" s="19"/>
      <c r="F151" s="18"/>
      <c r="G151" s="19"/>
      <c r="H151" s="19"/>
      <c r="I151" s="17"/>
      <c r="J151" s="18"/>
      <c r="K151" s="18"/>
      <c r="L151" s="18"/>
      <c r="M151" s="18"/>
      <c r="N151" s="18"/>
      <c r="O151" s="18"/>
      <c r="P151" s="24"/>
      <c r="Q151" s="18"/>
      <c r="R151" s="18"/>
      <c r="S151" s="18"/>
      <c r="T151" s="18"/>
    </row>
    <row r="152" spans="1:20">
      <c r="A152" s="4">
        <v>148</v>
      </c>
      <c r="B152" s="17"/>
      <c r="C152" s="18"/>
      <c r="D152" s="18"/>
      <c r="E152" s="19"/>
      <c r="F152" s="18"/>
      <c r="G152" s="19"/>
      <c r="H152" s="19"/>
      <c r="I152" s="17"/>
      <c r="J152" s="18"/>
      <c r="K152" s="18"/>
      <c r="L152" s="18"/>
      <c r="M152" s="18"/>
      <c r="N152" s="18"/>
      <c r="O152" s="18"/>
      <c r="P152" s="24"/>
      <c r="Q152" s="18"/>
      <c r="R152" s="18"/>
      <c r="S152" s="18"/>
      <c r="T152" s="18"/>
    </row>
    <row r="153" spans="1:20">
      <c r="A153" s="4">
        <v>149</v>
      </c>
      <c r="B153" s="17"/>
      <c r="C153" s="18"/>
      <c r="D153" s="18"/>
      <c r="E153" s="19"/>
      <c r="F153" s="18"/>
      <c r="G153" s="19"/>
      <c r="H153" s="19"/>
      <c r="I153" s="17"/>
      <c r="J153" s="18"/>
      <c r="K153" s="18"/>
      <c r="L153" s="18"/>
      <c r="M153" s="18"/>
      <c r="N153" s="18"/>
      <c r="O153" s="18"/>
      <c r="P153" s="24"/>
      <c r="Q153" s="18"/>
      <c r="R153" s="18"/>
      <c r="S153" s="18"/>
      <c r="T153" s="18"/>
    </row>
    <row r="154" spans="1:20">
      <c r="A154" s="4">
        <v>150</v>
      </c>
      <c r="B154" s="17"/>
      <c r="C154" s="18"/>
      <c r="D154" s="18"/>
      <c r="E154" s="19"/>
      <c r="F154" s="18"/>
      <c r="G154" s="19"/>
      <c r="H154" s="19"/>
      <c r="I154" s="17"/>
      <c r="J154" s="18"/>
      <c r="K154" s="18"/>
      <c r="L154" s="18"/>
      <c r="M154" s="18"/>
      <c r="N154" s="18"/>
      <c r="O154" s="18"/>
      <c r="P154" s="24"/>
      <c r="Q154" s="18"/>
      <c r="R154" s="18"/>
      <c r="S154" s="18"/>
      <c r="T154" s="18"/>
    </row>
    <row r="155" spans="1:20">
      <c r="A155" s="4">
        <v>151</v>
      </c>
      <c r="B155" s="17"/>
      <c r="C155" s="18"/>
      <c r="D155" s="18"/>
      <c r="E155" s="19"/>
      <c r="F155" s="18"/>
      <c r="G155" s="19"/>
      <c r="H155" s="19"/>
      <c r="I155" s="17"/>
      <c r="J155" s="18"/>
      <c r="K155" s="18"/>
      <c r="L155" s="18"/>
      <c r="M155" s="18"/>
      <c r="N155" s="18"/>
      <c r="O155" s="18"/>
      <c r="P155" s="24"/>
      <c r="Q155" s="18"/>
      <c r="R155" s="18"/>
      <c r="S155" s="18"/>
      <c r="T155" s="18"/>
    </row>
    <row r="156" spans="1:20">
      <c r="A156" s="4">
        <v>152</v>
      </c>
      <c r="B156" s="17"/>
      <c r="C156" s="18"/>
      <c r="D156" s="18"/>
      <c r="E156" s="19"/>
      <c r="F156" s="18"/>
      <c r="G156" s="19"/>
      <c r="H156" s="19"/>
      <c r="I156" s="17"/>
      <c r="J156" s="18"/>
      <c r="K156" s="18"/>
      <c r="L156" s="18"/>
      <c r="M156" s="18"/>
      <c r="N156" s="18"/>
      <c r="O156" s="18"/>
      <c r="P156" s="24"/>
      <c r="Q156" s="18"/>
      <c r="R156" s="18"/>
      <c r="S156" s="18"/>
      <c r="T156" s="18"/>
    </row>
    <row r="157" spans="1:20">
      <c r="A157" s="4">
        <v>153</v>
      </c>
      <c r="B157" s="17"/>
      <c r="C157" s="18"/>
      <c r="D157" s="18"/>
      <c r="E157" s="19"/>
      <c r="F157" s="18"/>
      <c r="G157" s="19"/>
      <c r="H157" s="19"/>
      <c r="I157" s="17"/>
      <c r="J157" s="18"/>
      <c r="K157" s="18"/>
      <c r="L157" s="18"/>
      <c r="M157" s="18"/>
      <c r="N157" s="18"/>
      <c r="O157" s="18"/>
      <c r="P157" s="24"/>
      <c r="Q157" s="18"/>
      <c r="R157" s="18"/>
      <c r="S157" s="18"/>
      <c r="T157" s="18"/>
    </row>
    <row r="158" spans="1:20">
      <c r="A158" s="4">
        <v>154</v>
      </c>
      <c r="B158" s="17"/>
      <c r="C158" s="18"/>
      <c r="D158" s="18"/>
      <c r="E158" s="19"/>
      <c r="F158" s="18"/>
      <c r="G158" s="19"/>
      <c r="H158" s="19"/>
      <c r="I158" s="17"/>
      <c r="J158" s="18"/>
      <c r="K158" s="18"/>
      <c r="L158" s="18"/>
      <c r="M158" s="18"/>
      <c r="N158" s="18"/>
      <c r="O158" s="18"/>
      <c r="P158" s="24"/>
      <c r="Q158" s="18"/>
      <c r="R158" s="18"/>
      <c r="S158" s="18"/>
      <c r="T158" s="18"/>
    </row>
    <row r="159" spans="1:20">
      <c r="A159" s="4">
        <v>155</v>
      </c>
      <c r="B159" s="17"/>
      <c r="C159" s="18"/>
      <c r="D159" s="18"/>
      <c r="E159" s="19"/>
      <c r="F159" s="18"/>
      <c r="G159" s="19"/>
      <c r="H159" s="19"/>
      <c r="I159" s="17"/>
      <c r="J159" s="18"/>
      <c r="K159" s="18"/>
      <c r="L159" s="18"/>
      <c r="M159" s="18"/>
      <c r="N159" s="18"/>
      <c r="O159" s="18"/>
      <c r="P159" s="24"/>
      <c r="Q159" s="18"/>
      <c r="R159" s="18"/>
      <c r="S159" s="18"/>
      <c r="T159" s="18"/>
    </row>
    <row r="160" spans="1:20">
      <c r="A160" s="4">
        <v>156</v>
      </c>
      <c r="B160" s="17"/>
      <c r="C160" s="18"/>
      <c r="D160" s="18"/>
      <c r="E160" s="19"/>
      <c r="F160" s="18"/>
      <c r="G160" s="19"/>
      <c r="H160" s="19"/>
      <c r="I160" s="17"/>
      <c r="J160" s="18"/>
      <c r="K160" s="18"/>
      <c r="L160" s="18"/>
      <c r="M160" s="18"/>
      <c r="N160" s="18"/>
      <c r="O160" s="18"/>
      <c r="P160" s="24"/>
      <c r="Q160" s="18"/>
      <c r="R160" s="18"/>
      <c r="S160" s="18"/>
      <c r="T160" s="18"/>
    </row>
    <row r="161" spans="1:20">
      <c r="A161" s="4">
        <v>157</v>
      </c>
      <c r="B161" s="17"/>
      <c r="C161" s="18"/>
      <c r="D161" s="18"/>
      <c r="E161" s="19"/>
      <c r="F161" s="18"/>
      <c r="G161" s="19"/>
      <c r="H161" s="19"/>
      <c r="I161" s="17"/>
      <c r="J161" s="18"/>
      <c r="K161" s="18"/>
      <c r="L161" s="18"/>
      <c r="M161" s="18"/>
      <c r="N161" s="18"/>
      <c r="O161" s="18"/>
      <c r="P161" s="24"/>
      <c r="Q161" s="18"/>
      <c r="R161" s="18"/>
      <c r="S161" s="18"/>
      <c r="T161" s="18"/>
    </row>
    <row r="162" spans="1:20">
      <c r="A162" s="4">
        <v>158</v>
      </c>
      <c r="B162" s="17"/>
      <c r="C162" s="18"/>
      <c r="D162" s="18"/>
      <c r="E162" s="19"/>
      <c r="F162" s="18"/>
      <c r="G162" s="19"/>
      <c r="H162" s="19"/>
      <c r="I162" s="17"/>
      <c r="J162" s="18"/>
      <c r="K162" s="18"/>
      <c r="L162" s="18"/>
      <c r="M162" s="18"/>
      <c r="N162" s="18"/>
      <c r="O162" s="18"/>
      <c r="P162" s="24"/>
      <c r="Q162" s="18"/>
      <c r="R162" s="18"/>
      <c r="S162" s="18"/>
      <c r="T162" s="18"/>
    </row>
    <row r="163" spans="1:20">
      <c r="A163" s="4">
        <v>159</v>
      </c>
      <c r="B163" s="17"/>
      <c r="C163" s="18"/>
      <c r="D163" s="18"/>
      <c r="E163" s="19"/>
      <c r="F163" s="18"/>
      <c r="G163" s="19"/>
      <c r="H163" s="19"/>
      <c r="I163" s="17"/>
      <c r="J163" s="18"/>
      <c r="K163" s="18"/>
      <c r="L163" s="18"/>
      <c r="M163" s="18"/>
      <c r="N163" s="18"/>
      <c r="O163" s="18"/>
      <c r="P163" s="24"/>
      <c r="Q163" s="18"/>
      <c r="R163" s="18"/>
      <c r="S163" s="18"/>
      <c r="T163" s="18"/>
    </row>
    <row r="164" spans="1:20">
      <c r="A164" s="4">
        <v>160</v>
      </c>
      <c r="B164" s="17"/>
      <c r="C164" s="18"/>
      <c r="D164" s="18"/>
      <c r="E164" s="19"/>
      <c r="F164" s="18"/>
      <c r="G164" s="19"/>
      <c r="H164" s="19"/>
      <c r="I164" s="17"/>
      <c r="J164" s="18"/>
      <c r="K164" s="18"/>
      <c r="L164" s="18"/>
      <c r="M164" s="18"/>
      <c r="N164" s="18"/>
      <c r="O164" s="18"/>
      <c r="P164" s="24"/>
      <c r="Q164" s="18"/>
      <c r="R164" s="18"/>
      <c r="S164" s="18"/>
      <c r="T164" s="18"/>
    </row>
    <row r="165" spans="1:20">
      <c r="A165" s="3" t="s">
        <v>11</v>
      </c>
      <c r="B165" s="41"/>
      <c r="C165" s="3">
        <f>COUNTIFS(C5:C164,"*")</f>
        <v>48</v>
      </c>
      <c r="D165" s="3"/>
      <c r="E165" s="13"/>
      <c r="F165" s="3"/>
      <c r="G165" s="13">
        <f>SUM(G5:G164)</f>
        <v>1653</v>
      </c>
      <c r="H165" s="13">
        <f>SUM(H5:H164)</f>
        <v>1791</v>
      </c>
      <c r="I165" s="13">
        <f>SUM(I5:I164)</f>
        <v>3445</v>
      </c>
      <c r="J165" s="3"/>
      <c r="K165" s="7"/>
      <c r="L165" s="21"/>
      <c r="M165" s="21"/>
      <c r="N165" s="7"/>
      <c r="O165" s="7"/>
      <c r="P165" s="14"/>
      <c r="Q165" s="3"/>
      <c r="R165" s="3"/>
      <c r="S165" s="3"/>
      <c r="T165" s="12"/>
    </row>
    <row r="166" spans="1:20">
      <c r="A166" s="46" t="s">
        <v>66</v>
      </c>
      <c r="B166" s="10">
        <f>COUNTIF(B$5:B$164,"Team 1")</f>
        <v>23</v>
      </c>
      <c r="C166" s="46" t="s">
        <v>29</v>
      </c>
      <c r="D166" s="10">
        <f>COUNTIF(D5:D164,"Anganwadi")</f>
        <v>30</v>
      </c>
    </row>
    <row r="167" spans="1:20">
      <c r="A167" s="46" t="s">
        <v>67</v>
      </c>
      <c r="B167" s="10">
        <f>COUNTIF(B$6:B$164,"Team 2")</f>
        <v>25</v>
      </c>
      <c r="C167" s="46" t="s">
        <v>27</v>
      </c>
      <c r="D167" s="10">
        <f>COUNTIF(D5:D164,"School")</f>
        <v>18</v>
      </c>
    </row>
  </sheetData>
  <sheetProtection formatCells="0" deleteColumns="0" deleteRows="0"/>
  <mergeCells count="20">
    <mergeCell ref="T3:T4"/>
    <mergeCell ref="J3:J4"/>
    <mergeCell ref="P3:P4"/>
    <mergeCell ref="Q3:Q4"/>
    <mergeCell ref="R3:R4"/>
    <mergeCell ref="S3:S4"/>
    <mergeCell ref="A1:S1"/>
    <mergeCell ref="K3:K4"/>
    <mergeCell ref="N3:N4"/>
    <mergeCell ref="O3:O4"/>
    <mergeCell ref="A2:C2"/>
    <mergeCell ref="A3:A4"/>
    <mergeCell ref="C3:C4"/>
    <mergeCell ref="D3:D4"/>
    <mergeCell ref="E3:E4"/>
    <mergeCell ref="F3:F4"/>
    <mergeCell ref="G3:I3"/>
    <mergeCell ref="L3:L4"/>
    <mergeCell ref="M3:M4"/>
    <mergeCell ref="B3:B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D164">
      <formula1>"Anganwadi,School"</formula1>
    </dataValidation>
    <dataValidation type="list" allowBlank="1" showInputMessage="1" showErrorMessage="1" sqref="B5:B164">
      <formula1>"Team 1, Team 2"</formula1>
    </dataValidation>
  </dataValidations>
  <printOptions horizontalCentered="1"/>
  <pageMargins left="0.35433070866141736" right="0.23622047244094491" top="0.43307086614173229" bottom="0.55118110236220474" header="0.31496062992125984" footer="0.19685039370078741"/>
  <pageSetup paperSize="5" scale="65" fitToHeight="11000" orientation="landscape" horizontalDpi="0" verticalDpi="0" r:id="rId1"/>
  <headerFooter>
    <oddFooter>&amp;L&amp;"-,Bold"&amp;12Signature of MO (MHT)&amp;CPages &amp;P of &amp;N&amp;R&amp;"-,Bold"&amp;12Signature of SDM &amp; HO &amp;"-,Regular"&amp;11 with seal</oddFooter>
  </headerFooter>
</worksheet>
</file>

<file path=xl/worksheets/sheet3.xml><?xml version="1.0" encoding="utf-8"?>
<worksheet xmlns="http://schemas.openxmlformats.org/spreadsheetml/2006/main" xmlns:r="http://schemas.openxmlformats.org/officeDocument/2006/relationships">
  <sheetPr>
    <tabColor rgb="FFC00000"/>
  </sheetPr>
  <dimension ref="A1:T167"/>
  <sheetViews>
    <sheetView workbookViewId="0">
      <pane xSplit="3" ySplit="4" topLeftCell="D5" activePane="bottomRight" state="frozen"/>
      <selection pane="topRight" activeCell="C1" sqref="C1"/>
      <selection pane="bottomLeft" activeCell="A5" sqref="A5"/>
      <selection pane="bottomRight" sqref="A1:S1"/>
    </sheetView>
  </sheetViews>
  <sheetFormatPr defaultRowHeight="16.5"/>
  <cols>
    <col min="1" max="1" width="10" style="1" customWidth="1"/>
    <col min="2" max="2" width="13.1406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1" customHeight="1">
      <c r="A1" s="200" t="s">
        <v>920</v>
      </c>
      <c r="B1" s="200"/>
      <c r="C1" s="200"/>
      <c r="D1" s="201"/>
      <c r="E1" s="201"/>
      <c r="F1" s="201"/>
      <c r="G1" s="201"/>
      <c r="H1" s="201"/>
      <c r="I1" s="201"/>
      <c r="J1" s="201"/>
      <c r="K1" s="201"/>
      <c r="L1" s="201"/>
      <c r="M1" s="201"/>
      <c r="N1" s="201"/>
      <c r="O1" s="201"/>
      <c r="P1" s="201"/>
      <c r="Q1" s="201"/>
      <c r="R1" s="201"/>
      <c r="S1" s="201"/>
    </row>
    <row r="2" spans="1:20">
      <c r="A2" s="204" t="s">
        <v>63</v>
      </c>
      <c r="B2" s="205"/>
      <c r="C2" s="205"/>
      <c r="D2" s="25" t="s">
        <v>390</v>
      </c>
      <c r="E2" s="22"/>
      <c r="F2" s="22"/>
      <c r="G2" s="22"/>
      <c r="H2" s="22"/>
      <c r="I2" s="22"/>
      <c r="J2" s="22"/>
      <c r="K2" s="22"/>
      <c r="L2" s="22"/>
      <c r="M2" s="22"/>
      <c r="N2" s="22"/>
      <c r="O2" s="22"/>
      <c r="P2" s="22"/>
      <c r="Q2" s="22"/>
      <c r="R2" s="22"/>
      <c r="S2" s="22"/>
    </row>
    <row r="3" spans="1:20" ht="24" customHeight="1">
      <c r="A3" s="206" t="s">
        <v>14</v>
      </c>
      <c r="B3" s="202" t="s">
        <v>65</v>
      </c>
      <c r="C3" s="207" t="s">
        <v>7</v>
      </c>
      <c r="D3" s="207" t="s">
        <v>59</v>
      </c>
      <c r="E3" s="207" t="s">
        <v>16</v>
      </c>
      <c r="F3" s="208" t="s">
        <v>17</v>
      </c>
      <c r="G3" s="207" t="s">
        <v>8</v>
      </c>
      <c r="H3" s="207"/>
      <c r="I3" s="207"/>
      <c r="J3" s="207" t="s">
        <v>35</v>
      </c>
      <c r="K3" s="202" t="s">
        <v>37</v>
      </c>
      <c r="L3" s="202" t="s">
        <v>54</v>
      </c>
      <c r="M3" s="202" t="s">
        <v>55</v>
      </c>
      <c r="N3" s="202" t="s">
        <v>38</v>
      </c>
      <c r="O3" s="202" t="s">
        <v>39</v>
      </c>
      <c r="P3" s="206" t="s">
        <v>58</v>
      </c>
      <c r="Q3" s="207" t="s">
        <v>56</v>
      </c>
      <c r="R3" s="207" t="s">
        <v>36</v>
      </c>
      <c r="S3" s="207" t="s">
        <v>57</v>
      </c>
      <c r="T3" s="207" t="s">
        <v>13</v>
      </c>
    </row>
    <row r="4" spans="1:20" ht="25.5" customHeight="1">
      <c r="A4" s="206"/>
      <c r="B4" s="209"/>
      <c r="C4" s="207"/>
      <c r="D4" s="207"/>
      <c r="E4" s="207"/>
      <c r="F4" s="208"/>
      <c r="G4" s="23" t="s">
        <v>9</v>
      </c>
      <c r="H4" s="23" t="s">
        <v>10</v>
      </c>
      <c r="I4" s="23" t="s">
        <v>11</v>
      </c>
      <c r="J4" s="207"/>
      <c r="K4" s="203"/>
      <c r="L4" s="203"/>
      <c r="M4" s="203"/>
      <c r="N4" s="203"/>
      <c r="O4" s="203"/>
      <c r="P4" s="206"/>
      <c r="Q4" s="206"/>
      <c r="R4" s="207"/>
      <c r="S4" s="207"/>
      <c r="T4" s="207"/>
    </row>
    <row r="5" spans="1:20">
      <c r="A5" s="4">
        <v>1</v>
      </c>
      <c r="B5" s="17" t="s">
        <v>66</v>
      </c>
      <c r="C5" s="52" t="s">
        <v>220</v>
      </c>
      <c r="D5" s="18" t="s">
        <v>27</v>
      </c>
      <c r="E5" s="53" t="s">
        <v>395</v>
      </c>
      <c r="F5" s="18" t="s">
        <v>91</v>
      </c>
      <c r="G5" s="54">
        <v>46</v>
      </c>
      <c r="H5" s="54">
        <v>55</v>
      </c>
      <c r="I5" s="55">
        <f>+G5+H5</f>
        <v>101</v>
      </c>
      <c r="J5" s="56">
        <v>9859193583</v>
      </c>
      <c r="K5" s="18" t="s">
        <v>396</v>
      </c>
      <c r="L5" s="57" t="s">
        <v>221</v>
      </c>
      <c r="M5" s="57">
        <v>9859175624</v>
      </c>
      <c r="N5" s="52" t="s">
        <v>222</v>
      </c>
      <c r="O5" s="52">
        <v>8876440807</v>
      </c>
      <c r="P5" s="24">
        <v>43405</v>
      </c>
      <c r="Q5" s="58"/>
      <c r="R5" s="18" t="s">
        <v>397</v>
      </c>
      <c r="S5" s="18" t="s">
        <v>916</v>
      </c>
      <c r="T5" s="18"/>
    </row>
    <row r="6" spans="1:20">
      <c r="A6" s="4">
        <v>2</v>
      </c>
      <c r="B6" s="17" t="s">
        <v>67</v>
      </c>
      <c r="C6" s="18" t="s">
        <v>300</v>
      </c>
      <c r="D6" s="56" t="s">
        <v>27</v>
      </c>
      <c r="E6" s="59" t="s">
        <v>398</v>
      </c>
      <c r="F6" s="56" t="s">
        <v>105</v>
      </c>
      <c r="G6" s="60">
        <v>53</v>
      </c>
      <c r="H6" s="60">
        <v>55</v>
      </c>
      <c r="I6" s="52">
        <f>+G6+H6</f>
        <v>108</v>
      </c>
      <c r="J6" s="56">
        <v>9854620606</v>
      </c>
      <c r="K6" s="56" t="s">
        <v>81</v>
      </c>
      <c r="L6" s="18" t="s">
        <v>211</v>
      </c>
      <c r="M6" s="61">
        <v>9401304685</v>
      </c>
      <c r="N6" s="18" t="s">
        <v>292</v>
      </c>
      <c r="O6" s="61">
        <v>8486078722</v>
      </c>
      <c r="P6" s="24"/>
      <c r="Q6" s="58"/>
      <c r="R6" s="18" t="s">
        <v>399</v>
      </c>
      <c r="S6" s="18" t="s">
        <v>917</v>
      </c>
      <c r="T6" s="18"/>
    </row>
    <row r="7" spans="1:20">
      <c r="A7" s="4">
        <v>3</v>
      </c>
      <c r="B7" s="17" t="s">
        <v>66</v>
      </c>
      <c r="C7" s="18" t="s">
        <v>270</v>
      </c>
      <c r="D7" s="56" t="s">
        <v>29</v>
      </c>
      <c r="E7" s="60">
        <v>201</v>
      </c>
      <c r="F7" s="56"/>
      <c r="G7" s="60">
        <v>68</v>
      </c>
      <c r="H7" s="60">
        <v>72</v>
      </c>
      <c r="I7" s="52">
        <f t="shared" ref="I7:I70" si="0">+G7+H7</f>
        <v>140</v>
      </c>
      <c r="J7" s="52">
        <v>9957106297</v>
      </c>
      <c r="K7" s="56" t="s">
        <v>400</v>
      </c>
      <c r="L7" s="18" t="s">
        <v>269</v>
      </c>
      <c r="M7" s="52">
        <v>9859175624</v>
      </c>
      <c r="N7" s="52" t="s">
        <v>271</v>
      </c>
      <c r="O7" s="62">
        <v>9706772633</v>
      </c>
      <c r="P7" s="24">
        <v>43406</v>
      </c>
      <c r="Q7" s="58"/>
      <c r="R7" s="18" t="s">
        <v>397</v>
      </c>
      <c r="S7" s="18" t="s">
        <v>916</v>
      </c>
      <c r="T7" s="18"/>
    </row>
    <row r="8" spans="1:20">
      <c r="A8" s="4">
        <v>4</v>
      </c>
      <c r="B8" s="17" t="s">
        <v>67</v>
      </c>
      <c r="C8" s="63" t="s">
        <v>291</v>
      </c>
      <c r="D8" s="18" t="s">
        <v>27</v>
      </c>
      <c r="E8" s="64" t="s">
        <v>401</v>
      </c>
      <c r="F8" s="18" t="s">
        <v>91</v>
      </c>
      <c r="G8" s="54">
        <v>50</v>
      </c>
      <c r="H8" s="54">
        <v>53</v>
      </c>
      <c r="I8" s="55">
        <f t="shared" si="0"/>
        <v>103</v>
      </c>
      <c r="J8" s="56">
        <v>9854513236</v>
      </c>
      <c r="K8" s="18" t="s">
        <v>226</v>
      </c>
      <c r="L8" s="18" t="s">
        <v>216</v>
      </c>
      <c r="M8" s="52">
        <v>9859710414</v>
      </c>
      <c r="N8" s="57" t="s">
        <v>85</v>
      </c>
      <c r="O8" s="57">
        <v>9859269136</v>
      </c>
      <c r="P8" s="24"/>
      <c r="Q8" s="58"/>
      <c r="R8" s="18" t="s">
        <v>402</v>
      </c>
      <c r="S8" s="18" t="s">
        <v>917</v>
      </c>
      <c r="T8" s="18"/>
    </row>
    <row r="9" spans="1:20" ht="25.5">
      <c r="A9" s="4">
        <v>5</v>
      </c>
      <c r="B9" s="17" t="s">
        <v>66</v>
      </c>
      <c r="C9" s="18" t="s">
        <v>403</v>
      </c>
      <c r="D9" s="18" t="s">
        <v>29</v>
      </c>
      <c r="E9" s="54">
        <v>87</v>
      </c>
      <c r="F9" s="18"/>
      <c r="G9" s="54">
        <v>28</v>
      </c>
      <c r="H9" s="54">
        <v>21</v>
      </c>
      <c r="I9" s="55">
        <f t="shared" si="0"/>
        <v>49</v>
      </c>
      <c r="J9" s="18">
        <v>9613518108</v>
      </c>
      <c r="K9" s="65" t="s">
        <v>403</v>
      </c>
      <c r="L9" s="52" t="s">
        <v>223</v>
      </c>
      <c r="M9" s="52">
        <v>9435877572</v>
      </c>
      <c r="N9" s="52" t="s">
        <v>224</v>
      </c>
      <c r="O9" s="52">
        <v>8752874042</v>
      </c>
      <c r="P9" s="24">
        <v>43407</v>
      </c>
      <c r="Q9" s="58"/>
      <c r="R9" s="18" t="s">
        <v>404</v>
      </c>
      <c r="S9" s="18" t="s">
        <v>916</v>
      </c>
      <c r="T9" s="18"/>
    </row>
    <row r="10" spans="1:20" ht="33">
      <c r="A10" s="4">
        <v>6</v>
      </c>
      <c r="B10" s="17" t="s">
        <v>67</v>
      </c>
      <c r="C10" s="66" t="s">
        <v>225</v>
      </c>
      <c r="D10" s="67" t="s">
        <v>27</v>
      </c>
      <c r="E10" s="68" t="s">
        <v>405</v>
      </c>
      <c r="F10" s="67" t="s">
        <v>91</v>
      </c>
      <c r="G10" s="69">
        <v>203</v>
      </c>
      <c r="H10" s="69">
        <v>213</v>
      </c>
      <c r="I10" s="66">
        <f t="shared" si="0"/>
        <v>416</v>
      </c>
      <c r="J10" s="67">
        <v>8399850669</v>
      </c>
      <c r="K10" s="67" t="s">
        <v>403</v>
      </c>
      <c r="L10" s="70" t="s">
        <v>223</v>
      </c>
      <c r="M10" s="70">
        <v>9435877572</v>
      </c>
      <c r="N10" s="66" t="s">
        <v>224</v>
      </c>
      <c r="O10" s="66">
        <v>8752874042</v>
      </c>
      <c r="P10" s="71"/>
      <c r="Q10" s="72"/>
      <c r="R10" s="67" t="s">
        <v>406</v>
      </c>
      <c r="S10" s="18" t="s">
        <v>917</v>
      </c>
      <c r="T10" s="67"/>
    </row>
    <row r="11" spans="1:20">
      <c r="A11" s="4">
        <v>7</v>
      </c>
      <c r="B11" s="17" t="s">
        <v>66</v>
      </c>
      <c r="C11" s="66" t="s">
        <v>230</v>
      </c>
      <c r="D11" s="67" t="s">
        <v>27</v>
      </c>
      <c r="E11" s="68" t="s">
        <v>407</v>
      </c>
      <c r="F11" s="67"/>
      <c r="G11" s="69">
        <v>121</v>
      </c>
      <c r="H11" s="69">
        <v>111</v>
      </c>
      <c r="I11" s="66">
        <f t="shared" si="0"/>
        <v>232</v>
      </c>
      <c r="J11" s="67">
        <v>9854831605</v>
      </c>
      <c r="K11" s="67" t="s">
        <v>231</v>
      </c>
      <c r="L11" s="66" t="s">
        <v>160</v>
      </c>
      <c r="M11" s="66">
        <v>7896555880</v>
      </c>
      <c r="N11" s="66" t="s">
        <v>232</v>
      </c>
      <c r="O11" s="66">
        <v>9859103864</v>
      </c>
      <c r="P11" s="71">
        <v>43409</v>
      </c>
      <c r="Q11" s="72"/>
      <c r="R11" s="67" t="s">
        <v>408</v>
      </c>
      <c r="S11" s="18" t="s">
        <v>916</v>
      </c>
      <c r="T11" s="67"/>
    </row>
    <row r="12" spans="1:20">
      <c r="A12" s="4">
        <v>8</v>
      </c>
      <c r="B12" s="17" t="s">
        <v>67</v>
      </c>
      <c r="C12" s="66" t="s">
        <v>230</v>
      </c>
      <c r="D12" s="67" t="s">
        <v>27</v>
      </c>
      <c r="E12" s="68" t="s">
        <v>407</v>
      </c>
      <c r="F12" s="67"/>
      <c r="G12" s="69">
        <v>121</v>
      </c>
      <c r="H12" s="69">
        <v>111</v>
      </c>
      <c r="I12" s="66">
        <f t="shared" si="0"/>
        <v>232</v>
      </c>
      <c r="J12" s="67">
        <v>9854831605</v>
      </c>
      <c r="K12" s="67" t="s">
        <v>231</v>
      </c>
      <c r="L12" s="66" t="s">
        <v>160</v>
      </c>
      <c r="M12" s="66">
        <v>7896555880</v>
      </c>
      <c r="N12" s="66" t="s">
        <v>232</v>
      </c>
      <c r="O12" s="66">
        <v>9859103864</v>
      </c>
      <c r="P12" s="71"/>
      <c r="Q12" s="72"/>
      <c r="R12" s="67" t="s">
        <v>408</v>
      </c>
      <c r="S12" s="18" t="s">
        <v>916</v>
      </c>
      <c r="T12" s="67"/>
    </row>
    <row r="13" spans="1:20">
      <c r="A13" s="4">
        <v>9</v>
      </c>
      <c r="B13" s="17" t="s">
        <v>66</v>
      </c>
      <c r="C13" s="67" t="s">
        <v>409</v>
      </c>
      <c r="D13" s="67" t="s">
        <v>29</v>
      </c>
      <c r="E13" s="69">
        <v>86</v>
      </c>
      <c r="F13" s="67"/>
      <c r="G13" s="69">
        <v>20</v>
      </c>
      <c r="H13" s="69">
        <v>23</v>
      </c>
      <c r="I13" s="66">
        <f t="shared" si="0"/>
        <v>43</v>
      </c>
      <c r="J13" s="67">
        <v>9957878643</v>
      </c>
      <c r="K13" s="67"/>
      <c r="L13" s="67"/>
      <c r="M13" s="67"/>
      <c r="N13" s="67"/>
      <c r="O13" s="67"/>
      <c r="P13" s="71">
        <v>43411</v>
      </c>
      <c r="Q13" s="72"/>
      <c r="R13" s="67" t="s">
        <v>397</v>
      </c>
      <c r="S13" s="18" t="s">
        <v>917</v>
      </c>
      <c r="T13" s="67"/>
    </row>
    <row r="14" spans="1:20" ht="33">
      <c r="A14" s="4">
        <v>10</v>
      </c>
      <c r="B14" s="17" t="s">
        <v>67</v>
      </c>
      <c r="C14" s="66" t="s">
        <v>225</v>
      </c>
      <c r="D14" s="67" t="s">
        <v>27</v>
      </c>
      <c r="E14" s="68" t="s">
        <v>405</v>
      </c>
      <c r="F14" s="67" t="s">
        <v>91</v>
      </c>
      <c r="G14" s="69">
        <v>203</v>
      </c>
      <c r="H14" s="69">
        <v>213</v>
      </c>
      <c r="I14" s="66">
        <f t="shared" si="0"/>
        <v>416</v>
      </c>
      <c r="J14" s="67">
        <v>8399850669</v>
      </c>
      <c r="K14" s="67" t="s">
        <v>403</v>
      </c>
      <c r="L14" s="70" t="s">
        <v>223</v>
      </c>
      <c r="M14" s="70">
        <v>9435877572</v>
      </c>
      <c r="N14" s="66" t="s">
        <v>224</v>
      </c>
      <c r="O14" s="66">
        <v>8752874042</v>
      </c>
      <c r="P14" s="71"/>
      <c r="Q14" s="72"/>
      <c r="R14" s="67" t="s">
        <v>404</v>
      </c>
      <c r="S14" s="18" t="s">
        <v>917</v>
      </c>
      <c r="T14" s="67"/>
    </row>
    <row r="15" spans="1:20">
      <c r="A15" s="4">
        <v>11</v>
      </c>
      <c r="B15" s="17" t="s">
        <v>66</v>
      </c>
      <c r="C15" s="67" t="s">
        <v>410</v>
      </c>
      <c r="D15" s="67" t="s">
        <v>29</v>
      </c>
      <c r="E15" s="69">
        <v>158</v>
      </c>
      <c r="F15" s="67"/>
      <c r="G15" s="69">
        <v>31</v>
      </c>
      <c r="H15" s="69">
        <v>37</v>
      </c>
      <c r="I15" s="66">
        <f t="shared" si="0"/>
        <v>68</v>
      </c>
      <c r="J15" s="67">
        <v>9859771703</v>
      </c>
      <c r="K15" s="67" t="s">
        <v>193</v>
      </c>
      <c r="L15" s="67" t="s">
        <v>194</v>
      </c>
      <c r="M15" s="66">
        <v>9577524558</v>
      </c>
      <c r="N15" s="73" t="s">
        <v>241</v>
      </c>
      <c r="O15" s="74" t="s">
        <v>411</v>
      </c>
      <c r="P15" s="71">
        <v>43412</v>
      </c>
      <c r="Q15" s="72"/>
      <c r="R15" s="67" t="s">
        <v>408</v>
      </c>
      <c r="S15" s="18" t="s">
        <v>916</v>
      </c>
      <c r="T15" s="67"/>
    </row>
    <row r="16" spans="1:20">
      <c r="A16" s="4">
        <v>12</v>
      </c>
      <c r="B16" s="17" t="s">
        <v>66</v>
      </c>
      <c r="C16" s="66" t="s">
        <v>242</v>
      </c>
      <c r="D16" s="67" t="s">
        <v>27</v>
      </c>
      <c r="E16" s="68" t="s">
        <v>412</v>
      </c>
      <c r="F16" s="67" t="s">
        <v>91</v>
      </c>
      <c r="G16" s="69">
        <v>23</v>
      </c>
      <c r="H16" s="69">
        <v>27</v>
      </c>
      <c r="I16" s="66">
        <f t="shared" si="0"/>
        <v>50</v>
      </c>
      <c r="J16" s="67">
        <v>9864478935</v>
      </c>
      <c r="K16" s="67" t="s">
        <v>193</v>
      </c>
      <c r="L16" s="67" t="s">
        <v>194</v>
      </c>
      <c r="M16" s="66">
        <v>9577524558</v>
      </c>
      <c r="N16" s="73" t="s">
        <v>241</v>
      </c>
      <c r="O16" s="74" t="s">
        <v>411</v>
      </c>
      <c r="P16" s="71"/>
      <c r="Q16" s="72"/>
      <c r="R16" s="67" t="s">
        <v>408</v>
      </c>
      <c r="S16" s="18" t="s">
        <v>916</v>
      </c>
      <c r="T16" s="67"/>
    </row>
    <row r="17" spans="1:20" ht="17.25" thickBot="1">
      <c r="A17" s="4">
        <v>13</v>
      </c>
      <c r="B17" s="17" t="s">
        <v>67</v>
      </c>
      <c r="C17" s="67" t="s">
        <v>413</v>
      </c>
      <c r="D17" s="67" t="s">
        <v>29</v>
      </c>
      <c r="E17" s="69">
        <v>15</v>
      </c>
      <c r="F17" s="67"/>
      <c r="G17" s="69">
        <v>13</v>
      </c>
      <c r="H17" s="69">
        <v>11</v>
      </c>
      <c r="I17" s="66">
        <f t="shared" si="0"/>
        <v>24</v>
      </c>
      <c r="J17" s="75">
        <v>9957721490</v>
      </c>
      <c r="K17" s="67" t="s">
        <v>81</v>
      </c>
      <c r="L17" s="66" t="s">
        <v>259</v>
      </c>
      <c r="M17" s="66">
        <v>9678573098</v>
      </c>
      <c r="N17" s="66" t="s">
        <v>260</v>
      </c>
      <c r="O17" s="66">
        <v>9678156394</v>
      </c>
      <c r="P17" s="71"/>
      <c r="Q17" s="72"/>
      <c r="R17" s="67" t="s">
        <v>414</v>
      </c>
      <c r="S17" s="18" t="s">
        <v>917</v>
      </c>
      <c r="T17" s="67"/>
    </row>
    <row r="18" spans="1:20" ht="17.25" thickBot="1">
      <c r="A18" s="4">
        <v>14</v>
      </c>
      <c r="B18" s="17" t="s">
        <v>67</v>
      </c>
      <c r="C18" s="66" t="s">
        <v>243</v>
      </c>
      <c r="D18" s="67" t="s">
        <v>27</v>
      </c>
      <c r="E18" s="68">
        <v>18040114101</v>
      </c>
      <c r="F18" s="67"/>
      <c r="G18" s="69">
        <v>18</v>
      </c>
      <c r="H18" s="69">
        <v>19</v>
      </c>
      <c r="I18" s="66">
        <f t="shared" si="0"/>
        <v>37</v>
      </c>
      <c r="J18" s="75">
        <v>9577418817</v>
      </c>
      <c r="K18" s="67" t="s">
        <v>81</v>
      </c>
      <c r="L18" s="70" t="s">
        <v>259</v>
      </c>
      <c r="M18" s="70">
        <v>9678573098</v>
      </c>
      <c r="N18" s="70" t="s">
        <v>260</v>
      </c>
      <c r="O18" s="70">
        <v>9678156394</v>
      </c>
      <c r="P18" s="71"/>
      <c r="Q18" s="72"/>
      <c r="R18" s="67" t="s">
        <v>414</v>
      </c>
      <c r="S18" s="18" t="s">
        <v>917</v>
      </c>
      <c r="T18" s="67"/>
    </row>
    <row r="19" spans="1:20">
      <c r="A19" s="4">
        <v>15</v>
      </c>
      <c r="B19" s="17" t="s">
        <v>66</v>
      </c>
      <c r="C19" s="67" t="s">
        <v>415</v>
      </c>
      <c r="D19" s="67" t="s">
        <v>29</v>
      </c>
      <c r="E19" s="69">
        <v>191</v>
      </c>
      <c r="F19" s="67"/>
      <c r="G19" s="69">
        <v>15</v>
      </c>
      <c r="H19" s="69">
        <v>13</v>
      </c>
      <c r="I19" s="66">
        <f t="shared" si="0"/>
        <v>28</v>
      </c>
      <c r="J19" s="67">
        <v>9859218258</v>
      </c>
      <c r="K19" s="67" t="s">
        <v>215</v>
      </c>
      <c r="L19" s="67" t="s">
        <v>239</v>
      </c>
      <c r="M19" s="66">
        <v>9854184729</v>
      </c>
      <c r="N19" s="66" t="s">
        <v>155</v>
      </c>
      <c r="O19" s="66">
        <v>9859711253</v>
      </c>
      <c r="P19" s="71">
        <v>43413</v>
      </c>
      <c r="Q19" s="72"/>
      <c r="R19" s="67" t="s">
        <v>416</v>
      </c>
      <c r="S19" s="18" t="s">
        <v>916</v>
      </c>
      <c r="T19" s="67"/>
    </row>
    <row r="20" spans="1:20" ht="25.5">
      <c r="A20" s="4">
        <v>16</v>
      </c>
      <c r="B20" s="17" t="s">
        <v>66</v>
      </c>
      <c r="C20" s="72" t="s">
        <v>240</v>
      </c>
      <c r="D20" s="67" t="s">
        <v>27</v>
      </c>
      <c r="E20" s="68" t="s">
        <v>417</v>
      </c>
      <c r="F20" s="67" t="s">
        <v>91</v>
      </c>
      <c r="G20" s="69">
        <v>28</v>
      </c>
      <c r="H20" s="69">
        <v>32</v>
      </c>
      <c r="I20" s="66">
        <f t="shared" si="0"/>
        <v>60</v>
      </c>
      <c r="J20" s="67">
        <v>9864303116</v>
      </c>
      <c r="K20" s="67" t="s">
        <v>215</v>
      </c>
      <c r="L20" s="67" t="s">
        <v>239</v>
      </c>
      <c r="M20" s="66">
        <v>9854184729</v>
      </c>
      <c r="N20" s="70" t="s">
        <v>155</v>
      </c>
      <c r="O20" s="70">
        <v>9859711253</v>
      </c>
      <c r="P20" s="71"/>
      <c r="Q20" s="72"/>
      <c r="R20" s="67" t="s">
        <v>416</v>
      </c>
      <c r="S20" s="18" t="s">
        <v>916</v>
      </c>
      <c r="T20" s="67"/>
    </row>
    <row r="21" spans="1:20">
      <c r="A21" s="4">
        <v>17</v>
      </c>
      <c r="B21" s="17" t="s">
        <v>67</v>
      </c>
      <c r="C21" s="67" t="s">
        <v>293</v>
      </c>
      <c r="D21" s="67" t="s">
        <v>29</v>
      </c>
      <c r="E21" s="69">
        <v>210</v>
      </c>
      <c r="F21" s="67"/>
      <c r="G21" s="69">
        <v>34</v>
      </c>
      <c r="H21" s="69">
        <v>38</v>
      </c>
      <c r="I21" s="66">
        <f t="shared" si="0"/>
        <v>72</v>
      </c>
      <c r="J21" s="67">
        <v>8876443680</v>
      </c>
      <c r="K21" s="67" t="s">
        <v>231</v>
      </c>
      <c r="L21" s="67" t="s">
        <v>281</v>
      </c>
      <c r="M21" s="66">
        <v>9864017893</v>
      </c>
      <c r="N21" s="66" t="s">
        <v>294</v>
      </c>
      <c r="O21" s="66">
        <v>9401737018</v>
      </c>
      <c r="P21" s="71"/>
      <c r="Q21" s="72"/>
      <c r="R21" s="67" t="s">
        <v>418</v>
      </c>
      <c r="S21" s="18" t="s">
        <v>917</v>
      </c>
      <c r="T21" s="67"/>
    </row>
    <row r="22" spans="1:20">
      <c r="A22" s="4">
        <v>18</v>
      </c>
      <c r="B22" s="17" t="s">
        <v>67</v>
      </c>
      <c r="C22" s="66" t="s">
        <v>295</v>
      </c>
      <c r="D22" s="67" t="s">
        <v>27</v>
      </c>
      <c r="E22" s="76" t="s">
        <v>419</v>
      </c>
      <c r="F22" s="67" t="s">
        <v>91</v>
      </c>
      <c r="G22" s="69">
        <v>28</v>
      </c>
      <c r="H22" s="69">
        <v>23</v>
      </c>
      <c r="I22" s="66">
        <f t="shared" si="0"/>
        <v>51</v>
      </c>
      <c r="J22" s="67">
        <v>8876323004</v>
      </c>
      <c r="K22" s="67" t="s">
        <v>231</v>
      </c>
      <c r="L22" s="67" t="s">
        <v>281</v>
      </c>
      <c r="M22" s="66">
        <v>9864017893</v>
      </c>
      <c r="N22" s="67" t="s">
        <v>294</v>
      </c>
      <c r="O22" s="66">
        <v>9401737018</v>
      </c>
      <c r="P22" s="71"/>
      <c r="Q22" s="72"/>
      <c r="R22" s="67" t="s">
        <v>418</v>
      </c>
      <c r="S22" s="18" t="s">
        <v>917</v>
      </c>
      <c r="T22" s="67"/>
    </row>
    <row r="23" spans="1:20">
      <c r="A23" s="4">
        <v>19</v>
      </c>
      <c r="B23" s="17" t="s">
        <v>66</v>
      </c>
      <c r="C23" s="67" t="s">
        <v>306</v>
      </c>
      <c r="D23" s="67" t="s">
        <v>29</v>
      </c>
      <c r="E23" s="69">
        <v>96</v>
      </c>
      <c r="F23" s="67"/>
      <c r="G23" s="69">
        <v>21</v>
      </c>
      <c r="H23" s="69">
        <v>23</v>
      </c>
      <c r="I23" s="66">
        <f t="shared" si="0"/>
        <v>44</v>
      </c>
      <c r="J23" s="67">
        <v>9613115515</v>
      </c>
      <c r="K23" s="67" t="s">
        <v>174</v>
      </c>
      <c r="L23" s="77" t="s">
        <v>200</v>
      </c>
      <c r="M23" s="77">
        <v>9508378494</v>
      </c>
      <c r="N23" s="74" t="s">
        <v>229</v>
      </c>
      <c r="O23" s="74" t="s">
        <v>420</v>
      </c>
      <c r="P23" s="71">
        <v>43414</v>
      </c>
      <c r="Q23" s="72"/>
      <c r="R23" s="67" t="s">
        <v>397</v>
      </c>
      <c r="S23" s="18" t="s">
        <v>916</v>
      </c>
      <c r="T23" s="67"/>
    </row>
    <row r="24" spans="1:20">
      <c r="A24" s="4">
        <v>20</v>
      </c>
      <c r="B24" s="17" t="s">
        <v>66</v>
      </c>
      <c r="C24" s="67" t="s">
        <v>307</v>
      </c>
      <c r="D24" s="67" t="s">
        <v>27</v>
      </c>
      <c r="E24" s="68" t="s">
        <v>421</v>
      </c>
      <c r="F24" s="67" t="s">
        <v>91</v>
      </c>
      <c r="G24" s="69">
        <v>24</v>
      </c>
      <c r="H24" s="69">
        <v>28</v>
      </c>
      <c r="I24" s="66">
        <f t="shared" si="0"/>
        <v>52</v>
      </c>
      <c r="J24" s="67">
        <v>7399362511</v>
      </c>
      <c r="K24" s="67" t="s">
        <v>174</v>
      </c>
      <c r="L24" s="66" t="s">
        <v>200</v>
      </c>
      <c r="M24" s="66">
        <v>9508378494</v>
      </c>
      <c r="N24" s="74" t="s">
        <v>229</v>
      </c>
      <c r="O24" s="74" t="s">
        <v>420</v>
      </c>
      <c r="P24" s="71"/>
      <c r="Q24" s="72"/>
      <c r="R24" s="67" t="s">
        <v>397</v>
      </c>
      <c r="S24" s="18" t="s">
        <v>916</v>
      </c>
      <c r="T24" s="67"/>
    </row>
    <row r="25" spans="1:20">
      <c r="A25" s="4">
        <v>21</v>
      </c>
      <c r="B25" s="17" t="s">
        <v>67</v>
      </c>
      <c r="C25" s="67" t="s">
        <v>422</v>
      </c>
      <c r="D25" s="67" t="s">
        <v>29</v>
      </c>
      <c r="E25" s="69">
        <v>5</v>
      </c>
      <c r="F25" s="67"/>
      <c r="G25" s="69">
        <v>15</v>
      </c>
      <c r="H25" s="69">
        <v>17</v>
      </c>
      <c r="I25" s="66">
        <f t="shared" si="0"/>
        <v>32</v>
      </c>
      <c r="J25" s="67">
        <v>8876707213</v>
      </c>
      <c r="K25" s="67"/>
      <c r="L25" s="67"/>
      <c r="M25" s="67"/>
      <c r="N25" s="67"/>
      <c r="O25" s="67"/>
      <c r="P25" s="71"/>
      <c r="Q25" s="72"/>
      <c r="R25" s="67" t="s">
        <v>423</v>
      </c>
      <c r="S25" s="18" t="s">
        <v>917</v>
      </c>
      <c r="T25" s="67"/>
    </row>
    <row r="26" spans="1:20">
      <c r="A26" s="4">
        <v>22</v>
      </c>
      <c r="B26" s="17" t="s">
        <v>67</v>
      </c>
      <c r="C26" s="67" t="s">
        <v>314</v>
      </c>
      <c r="D26" s="67" t="s">
        <v>27</v>
      </c>
      <c r="E26" s="78" t="s">
        <v>424</v>
      </c>
      <c r="F26" s="67" t="s">
        <v>91</v>
      </c>
      <c r="G26" s="69">
        <v>28</v>
      </c>
      <c r="H26" s="69">
        <v>31</v>
      </c>
      <c r="I26" s="66">
        <f t="shared" si="0"/>
        <v>59</v>
      </c>
      <c r="J26" s="67">
        <v>9854572386</v>
      </c>
      <c r="K26" s="67" t="s">
        <v>226</v>
      </c>
      <c r="L26" s="67" t="s">
        <v>326</v>
      </c>
      <c r="M26" s="66">
        <v>9859710414</v>
      </c>
      <c r="N26" s="66" t="s">
        <v>107</v>
      </c>
      <c r="O26" s="74" t="s">
        <v>425</v>
      </c>
      <c r="P26" s="71"/>
      <c r="Q26" s="72"/>
      <c r="R26" s="67" t="s">
        <v>423</v>
      </c>
      <c r="S26" s="18" t="s">
        <v>917</v>
      </c>
      <c r="T26" s="67"/>
    </row>
    <row r="27" spans="1:20">
      <c r="A27" s="4">
        <v>23</v>
      </c>
      <c r="B27" s="17" t="s">
        <v>66</v>
      </c>
      <c r="C27" s="67" t="s">
        <v>315</v>
      </c>
      <c r="D27" s="67" t="s">
        <v>29</v>
      </c>
      <c r="E27" s="69">
        <v>163</v>
      </c>
      <c r="F27" s="67"/>
      <c r="G27" s="69">
        <v>34</v>
      </c>
      <c r="H27" s="69">
        <v>35</v>
      </c>
      <c r="I27" s="66">
        <f t="shared" si="0"/>
        <v>69</v>
      </c>
      <c r="J27" s="67">
        <v>8761020694</v>
      </c>
      <c r="K27" s="67" t="s">
        <v>400</v>
      </c>
      <c r="L27" s="74" t="s">
        <v>316</v>
      </c>
      <c r="M27" s="66">
        <v>9435877572</v>
      </c>
      <c r="N27" s="74" t="s">
        <v>317</v>
      </c>
      <c r="O27" s="74" t="s">
        <v>426</v>
      </c>
      <c r="P27" s="71">
        <v>43416</v>
      </c>
      <c r="Q27" s="72"/>
      <c r="R27" s="67" t="s">
        <v>427</v>
      </c>
      <c r="S27" s="18" t="s">
        <v>916</v>
      </c>
      <c r="T27" s="67"/>
    </row>
    <row r="28" spans="1:20">
      <c r="A28" s="4">
        <v>24</v>
      </c>
      <c r="B28" s="17" t="s">
        <v>66</v>
      </c>
      <c r="C28" s="66" t="s">
        <v>320</v>
      </c>
      <c r="D28" s="67" t="s">
        <v>27</v>
      </c>
      <c r="E28" s="68" t="s">
        <v>428</v>
      </c>
      <c r="F28" s="67" t="s">
        <v>91</v>
      </c>
      <c r="G28" s="69">
        <v>37</v>
      </c>
      <c r="H28" s="69">
        <v>44</v>
      </c>
      <c r="I28" s="66">
        <f t="shared" si="0"/>
        <v>81</v>
      </c>
      <c r="J28" s="67">
        <v>9613627640</v>
      </c>
      <c r="K28" s="67" t="s">
        <v>400</v>
      </c>
      <c r="L28" s="70" t="s">
        <v>272</v>
      </c>
      <c r="M28" s="70">
        <v>9435877572</v>
      </c>
      <c r="N28" s="70" t="s">
        <v>273</v>
      </c>
      <c r="O28" s="70">
        <v>8486776875</v>
      </c>
      <c r="P28" s="71"/>
      <c r="Q28" s="72"/>
      <c r="R28" s="67" t="s">
        <v>427</v>
      </c>
      <c r="S28" s="18" t="s">
        <v>917</v>
      </c>
      <c r="T28" s="67"/>
    </row>
    <row r="29" spans="1:20">
      <c r="A29" s="4">
        <v>25</v>
      </c>
      <c r="B29" s="17" t="s">
        <v>67</v>
      </c>
      <c r="C29" s="67" t="s">
        <v>429</v>
      </c>
      <c r="D29" s="67" t="s">
        <v>29</v>
      </c>
      <c r="E29" s="69">
        <v>151</v>
      </c>
      <c r="F29" s="67"/>
      <c r="G29" s="69">
        <v>29</v>
      </c>
      <c r="H29" s="69">
        <v>31</v>
      </c>
      <c r="I29" s="66">
        <f t="shared" si="0"/>
        <v>60</v>
      </c>
      <c r="J29" s="67">
        <v>9854731286</v>
      </c>
      <c r="K29" s="67"/>
      <c r="L29" s="67"/>
      <c r="M29" s="67"/>
      <c r="N29" s="67"/>
      <c r="O29" s="67"/>
      <c r="P29" s="71"/>
      <c r="Q29" s="72"/>
      <c r="R29" s="67" t="s">
        <v>430</v>
      </c>
      <c r="S29" s="18" t="s">
        <v>917</v>
      </c>
      <c r="T29" s="67"/>
    </row>
    <row r="30" spans="1:20">
      <c r="A30" s="4">
        <v>26</v>
      </c>
      <c r="B30" s="17" t="s">
        <v>67</v>
      </c>
      <c r="C30" s="67" t="s">
        <v>314</v>
      </c>
      <c r="D30" s="67" t="s">
        <v>27</v>
      </c>
      <c r="E30" s="78">
        <v>18040101504</v>
      </c>
      <c r="F30" s="67" t="s">
        <v>91</v>
      </c>
      <c r="G30" s="69">
        <v>49</v>
      </c>
      <c r="H30" s="69">
        <v>37</v>
      </c>
      <c r="I30" s="66">
        <f t="shared" si="0"/>
        <v>86</v>
      </c>
      <c r="J30" s="67">
        <v>9577781043</v>
      </c>
      <c r="K30" s="67" t="s">
        <v>226</v>
      </c>
      <c r="L30" s="67" t="s">
        <v>216</v>
      </c>
      <c r="M30" s="66">
        <v>9859710414</v>
      </c>
      <c r="N30" s="70" t="s">
        <v>85</v>
      </c>
      <c r="O30" s="70">
        <v>9859269136</v>
      </c>
      <c r="P30" s="71"/>
      <c r="Q30" s="72"/>
      <c r="R30" s="67" t="s">
        <v>430</v>
      </c>
      <c r="S30" s="18" t="s">
        <v>917</v>
      </c>
      <c r="T30" s="67"/>
    </row>
    <row r="31" spans="1:20">
      <c r="A31" s="4">
        <v>27</v>
      </c>
      <c r="B31" s="17" t="s">
        <v>66</v>
      </c>
      <c r="C31" s="67" t="s">
        <v>249</v>
      </c>
      <c r="D31" s="67" t="s">
        <v>29</v>
      </c>
      <c r="E31" s="69">
        <v>98</v>
      </c>
      <c r="F31" s="67"/>
      <c r="G31" s="69">
        <v>27</v>
      </c>
      <c r="H31" s="69">
        <v>33</v>
      </c>
      <c r="I31" s="66">
        <f t="shared" si="0"/>
        <v>60</v>
      </c>
      <c r="J31" s="67">
        <v>9678507515</v>
      </c>
      <c r="K31" s="67" t="s">
        <v>431</v>
      </c>
      <c r="L31" s="70" t="s">
        <v>200</v>
      </c>
      <c r="M31" s="70">
        <v>9508378494</v>
      </c>
      <c r="N31" s="74" t="s">
        <v>229</v>
      </c>
      <c r="O31" s="74" t="s">
        <v>420</v>
      </c>
      <c r="P31" s="71">
        <v>43418</v>
      </c>
      <c r="Q31" s="72"/>
      <c r="R31" s="67" t="s">
        <v>397</v>
      </c>
      <c r="S31" s="18" t="s">
        <v>916</v>
      </c>
      <c r="T31" s="67"/>
    </row>
    <row r="32" spans="1:20">
      <c r="A32" s="4">
        <v>28</v>
      </c>
      <c r="B32" s="17" t="s">
        <v>67</v>
      </c>
      <c r="C32" s="66" t="s">
        <v>244</v>
      </c>
      <c r="D32" s="67" t="s">
        <v>27</v>
      </c>
      <c r="E32" s="68" t="s">
        <v>432</v>
      </c>
      <c r="F32" s="67" t="s">
        <v>91</v>
      </c>
      <c r="G32" s="69">
        <v>29</v>
      </c>
      <c r="H32" s="69">
        <v>34</v>
      </c>
      <c r="I32" s="66">
        <f t="shared" si="0"/>
        <v>63</v>
      </c>
      <c r="J32" s="67">
        <v>9954773508</v>
      </c>
      <c r="K32" s="67" t="s">
        <v>245</v>
      </c>
      <c r="L32" s="66" t="s">
        <v>138</v>
      </c>
      <c r="M32" s="66">
        <v>9435632721</v>
      </c>
      <c r="N32" s="73" t="s">
        <v>236</v>
      </c>
      <c r="O32" s="73" t="s">
        <v>433</v>
      </c>
      <c r="P32" s="71"/>
      <c r="Q32" s="72"/>
      <c r="R32" s="67" t="s">
        <v>397</v>
      </c>
      <c r="S32" s="18" t="s">
        <v>917</v>
      </c>
      <c r="T32" s="67"/>
    </row>
    <row r="33" spans="1:20" ht="33">
      <c r="A33" s="4">
        <v>29</v>
      </c>
      <c r="B33" s="17" t="s">
        <v>66</v>
      </c>
      <c r="C33" s="67" t="s">
        <v>434</v>
      </c>
      <c r="D33" s="67" t="s">
        <v>27</v>
      </c>
      <c r="E33" s="76" t="s">
        <v>435</v>
      </c>
      <c r="F33" s="67"/>
      <c r="G33" s="69">
        <v>53</v>
      </c>
      <c r="H33" s="69">
        <v>57</v>
      </c>
      <c r="I33" s="66">
        <f t="shared" si="0"/>
        <v>110</v>
      </c>
      <c r="J33" s="67">
        <v>9954591711</v>
      </c>
      <c r="K33" s="67" t="s">
        <v>234</v>
      </c>
      <c r="L33" s="67" t="s">
        <v>200</v>
      </c>
      <c r="M33" s="66">
        <v>9508378494</v>
      </c>
      <c r="N33" s="66" t="s">
        <v>235</v>
      </c>
      <c r="O33" s="66">
        <v>8486532186</v>
      </c>
      <c r="P33" s="71">
        <v>43419</v>
      </c>
      <c r="Q33" s="72"/>
      <c r="R33" s="67" t="s">
        <v>404</v>
      </c>
      <c r="S33" s="18" t="s">
        <v>916</v>
      </c>
      <c r="T33" s="67"/>
    </row>
    <row r="34" spans="1:20">
      <c r="A34" s="4">
        <v>30</v>
      </c>
      <c r="B34" s="17" t="s">
        <v>67</v>
      </c>
      <c r="C34" s="67" t="s">
        <v>248</v>
      </c>
      <c r="D34" s="67" t="s">
        <v>29</v>
      </c>
      <c r="E34" s="69">
        <v>231</v>
      </c>
      <c r="F34" s="67"/>
      <c r="G34" s="69">
        <v>46</v>
      </c>
      <c r="H34" s="69">
        <v>56</v>
      </c>
      <c r="I34" s="66">
        <f t="shared" si="0"/>
        <v>102</v>
      </c>
      <c r="J34" s="67">
        <v>9859219075</v>
      </c>
      <c r="K34" s="67" t="s">
        <v>193</v>
      </c>
      <c r="L34" s="67" t="s">
        <v>194</v>
      </c>
      <c r="M34" s="66">
        <v>9577524558</v>
      </c>
      <c r="N34" s="73" t="s">
        <v>241</v>
      </c>
      <c r="O34" s="74" t="s">
        <v>411</v>
      </c>
      <c r="P34" s="71"/>
      <c r="Q34" s="72"/>
      <c r="R34" s="67" t="s">
        <v>427</v>
      </c>
      <c r="S34" s="18" t="s">
        <v>917</v>
      </c>
      <c r="T34" s="67"/>
    </row>
    <row r="35" spans="1:20">
      <c r="A35" s="4">
        <v>31</v>
      </c>
      <c r="B35" s="17" t="s">
        <v>66</v>
      </c>
      <c r="C35" s="67" t="s">
        <v>436</v>
      </c>
      <c r="D35" s="67" t="s">
        <v>29</v>
      </c>
      <c r="E35" s="69">
        <v>81</v>
      </c>
      <c r="F35" s="67"/>
      <c r="G35" s="69">
        <v>53</v>
      </c>
      <c r="H35" s="69">
        <v>54</v>
      </c>
      <c r="I35" s="66">
        <f t="shared" si="0"/>
        <v>107</v>
      </c>
      <c r="J35" s="67" t="s">
        <v>231</v>
      </c>
      <c r="K35" s="67"/>
      <c r="L35" s="67"/>
      <c r="M35" s="67"/>
      <c r="N35" s="67"/>
      <c r="O35" s="67"/>
      <c r="P35" s="71">
        <v>43420</v>
      </c>
      <c r="Q35" s="72"/>
      <c r="R35" s="67" t="s">
        <v>408</v>
      </c>
      <c r="S35" s="18" t="s">
        <v>916</v>
      </c>
      <c r="T35" s="67"/>
    </row>
    <row r="36" spans="1:20">
      <c r="A36" s="4">
        <v>32</v>
      </c>
      <c r="B36" s="17" t="s">
        <v>67</v>
      </c>
      <c r="C36" s="67" t="s">
        <v>323</v>
      </c>
      <c r="D36" s="67" t="s">
        <v>29</v>
      </c>
      <c r="E36" s="69">
        <v>233</v>
      </c>
      <c r="F36" s="67"/>
      <c r="G36" s="69">
        <v>56</v>
      </c>
      <c r="H36" s="69">
        <v>59</v>
      </c>
      <c r="I36" s="66">
        <f t="shared" si="0"/>
        <v>115</v>
      </c>
      <c r="J36" s="67">
        <v>9678507449</v>
      </c>
      <c r="K36" s="70" t="s">
        <v>276</v>
      </c>
      <c r="L36" s="67" t="s">
        <v>262</v>
      </c>
      <c r="M36" s="66">
        <v>9678871639</v>
      </c>
      <c r="N36" s="74" t="s">
        <v>251</v>
      </c>
      <c r="O36" s="74" t="s">
        <v>437</v>
      </c>
      <c r="P36" s="71"/>
      <c r="Q36" s="72"/>
      <c r="R36" s="67" t="s">
        <v>408</v>
      </c>
      <c r="S36" s="18" t="s">
        <v>917</v>
      </c>
      <c r="T36" s="67"/>
    </row>
    <row r="37" spans="1:20" ht="27">
      <c r="A37" s="4">
        <v>33</v>
      </c>
      <c r="B37" s="17" t="s">
        <v>66</v>
      </c>
      <c r="C37" s="79" t="s">
        <v>283</v>
      </c>
      <c r="D37" s="67" t="s">
        <v>29</v>
      </c>
      <c r="E37" s="69">
        <v>175</v>
      </c>
      <c r="F37" s="67"/>
      <c r="G37" s="69">
        <v>26</v>
      </c>
      <c r="H37" s="69">
        <v>24</v>
      </c>
      <c r="I37" s="66">
        <f t="shared" si="0"/>
        <v>50</v>
      </c>
      <c r="J37" s="67">
        <v>8416128085</v>
      </c>
      <c r="K37" s="67" t="s">
        <v>81</v>
      </c>
      <c r="L37" s="70" t="s">
        <v>157</v>
      </c>
      <c r="M37" s="70">
        <v>9435848621</v>
      </c>
      <c r="N37" s="70" t="s">
        <v>284</v>
      </c>
      <c r="O37" s="70">
        <v>8876014277</v>
      </c>
      <c r="P37" s="71">
        <v>43421</v>
      </c>
      <c r="Q37" s="72"/>
      <c r="R37" s="67" t="s">
        <v>414</v>
      </c>
      <c r="S37" s="18" t="s">
        <v>916</v>
      </c>
      <c r="T37" s="67"/>
    </row>
    <row r="38" spans="1:20">
      <c r="A38" s="4">
        <v>34</v>
      </c>
      <c r="B38" s="17" t="s">
        <v>66</v>
      </c>
      <c r="C38" s="66" t="s">
        <v>285</v>
      </c>
      <c r="D38" s="67" t="s">
        <v>27</v>
      </c>
      <c r="E38" s="68" t="s">
        <v>438</v>
      </c>
      <c r="F38" s="67" t="s">
        <v>91</v>
      </c>
      <c r="G38" s="69">
        <v>26</v>
      </c>
      <c r="H38" s="69">
        <v>29</v>
      </c>
      <c r="I38" s="66">
        <f t="shared" si="0"/>
        <v>55</v>
      </c>
      <c r="J38" s="67">
        <v>9706933497</v>
      </c>
      <c r="K38" s="67" t="s">
        <v>81</v>
      </c>
      <c r="L38" s="67" t="s">
        <v>211</v>
      </c>
      <c r="M38" s="66">
        <v>9401304685</v>
      </c>
      <c r="N38" s="73" t="s">
        <v>286</v>
      </c>
      <c r="O38" s="73" t="s">
        <v>439</v>
      </c>
      <c r="P38" s="71"/>
      <c r="Q38" s="72"/>
      <c r="R38" s="67" t="s">
        <v>414</v>
      </c>
      <c r="S38" s="18" t="s">
        <v>916</v>
      </c>
      <c r="T38" s="67"/>
    </row>
    <row r="39" spans="1:20">
      <c r="A39" s="4">
        <v>35</v>
      </c>
      <c r="B39" s="17" t="s">
        <v>67</v>
      </c>
      <c r="C39" s="67" t="s">
        <v>301</v>
      </c>
      <c r="D39" s="67" t="s">
        <v>29</v>
      </c>
      <c r="E39" s="69">
        <v>65</v>
      </c>
      <c r="F39" s="67"/>
      <c r="G39" s="69">
        <v>22</v>
      </c>
      <c r="H39" s="69">
        <v>23</v>
      </c>
      <c r="I39" s="66">
        <f t="shared" si="0"/>
        <v>45</v>
      </c>
      <c r="J39" s="67">
        <v>9854731263</v>
      </c>
      <c r="K39" s="67" t="s">
        <v>226</v>
      </c>
      <c r="L39" s="67" t="s">
        <v>302</v>
      </c>
      <c r="M39" s="66">
        <v>9859710414</v>
      </c>
      <c r="N39" s="66" t="s">
        <v>85</v>
      </c>
      <c r="O39" s="66">
        <v>9859269136</v>
      </c>
      <c r="P39" s="71"/>
      <c r="Q39" s="72"/>
      <c r="R39" s="67" t="s">
        <v>423</v>
      </c>
      <c r="S39" s="18" t="s">
        <v>917</v>
      </c>
      <c r="T39" s="67"/>
    </row>
    <row r="40" spans="1:20" ht="41.25">
      <c r="A40" s="4">
        <v>36</v>
      </c>
      <c r="B40" s="17" t="s">
        <v>67</v>
      </c>
      <c r="C40" s="66" t="s">
        <v>303</v>
      </c>
      <c r="D40" s="67" t="s">
        <v>27</v>
      </c>
      <c r="E40" s="68" t="s">
        <v>440</v>
      </c>
      <c r="F40" s="67" t="s">
        <v>279</v>
      </c>
      <c r="G40" s="69">
        <v>38</v>
      </c>
      <c r="H40" s="69">
        <v>35</v>
      </c>
      <c r="I40" s="66">
        <f t="shared" si="0"/>
        <v>73</v>
      </c>
      <c r="J40" s="68" t="s">
        <v>441</v>
      </c>
      <c r="K40" s="67" t="s">
        <v>226</v>
      </c>
      <c r="L40" s="67" t="s">
        <v>302</v>
      </c>
      <c r="M40" s="66">
        <v>9859710414</v>
      </c>
      <c r="N40" s="70" t="s">
        <v>85</v>
      </c>
      <c r="O40" s="70">
        <v>9859269136</v>
      </c>
      <c r="P40" s="71"/>
      <c r="Q40" s="72"/>
      <c r="R40" s="67" t="s">
        <v>423</v>
      </c>
      <c r="S40" s="18" t="s">
        <v>917</v>
      </c>
      <c r="T40" s="80" t="s">
        <v>442</v>
      </c>
    </row>
    <row r="41" spans="1:20">
      <c r="A41" s="4">
        <v>37</v>
      </c>
      <c r="B41" s="17" t="s">
        <v>66</v>
      </c>
      <c r="C41" s="66" t="s">
        <v>238</v>
      </c>
      <c r="D41" s="67" t="s">
        <v>27</v>
      </c>
      <c r="E41" s="68" t="s">
        <v>443</v>
      </c>
      <c r="F41" s="67" t="s">
        <v>91</v>
      </c>
      <c r="G41" s="69">
        <v>43</v>
      </c>
      <c r="H41" s="69">
        <v>58</v>
      </c>
      <c r="I41" s="66">
        <f t="shared" si="0"/>
        <v>101</v>
      </c>
      <c r="J41" s="67">
        <v>9678467965</v>
      </c>
      <c r="K41" s="67" t="s">
        <v>396</v>
      </c>
      <c r="L41" s="70" t="s">
        <v>221</v>
      </c>
      <c r="M41" s="70">
        <v>9859175624</v>
      </c>
      <c r="N41" s="66" t="s">
        <v>222</v>
      </c>
      <c r="O41" s="66">
        <v>8876440807</v>
      </c>
      <c r="P41" s="71">
        <v>43423</v>
      </c>
      <c r="Q41" s="72"/>
      <c r="R41" s="67" t="s">
        <v>427</v>
      </c>
      <c r="S41" s="18" t="s">
        <v>916</v>
      </c>
      <c r="T41" s="67"/>
    </row>
    <row r="42" spans="1:20">
      <c r="A42" s="4">
        <v>38</v>
      </c>
      <c r="B42" s="17" t="s">
        <v>67</v>
      </c>
      <c r="C42" s="66" t="s">
        <v>444</v>
      </c>
      <c r="D42" s="67" t="s">
        <v>27</v>
      </c>
      <c r="E42" s="68" t="s">
        <v>445</v>
      </c>
      <c r="F42" s="67" t="s">
        <v>172</v>
      </c>
      <c r="G42" s="69">
        <v>53</v>
      </c>
      <c r="H42" s="69">
        <v>49</v>
      </c>
      <c r="I42" s="66">
        <f t="shared" si="0"/>
        <v>102</v>
      </c>
      <c r="J42" s="67">
        <v>9854561020</v>
      </c>
      <c r="K42" s="67" t="s">
        <v>234</v>
      </c>
      <c r="L42" s="67" t="s">
        <v>200</v>
      </c>
      <c r="M42" s="66">
        <v>9508378494</v>
      </c>
      <c r="N42" s="70" t="s">
        <v>235</v>
      </c>
      <c r="O42" s="70">
        <v>8486532186</v>
      </c>
      <c r="P42" s="71"/>
      <c r="Q42" s="72"/>
      <c r="R42" s="67" t="s">
        <v>427</v>
      </c>
      <c r="S42" s="18" t="s">
        <v>917</v>
      </c>
      <c r="T42" s="67"/>
    </row>
    <row r="43" spans="1:20">
      <c r="A43" s="4">
        <v>39</v>
      </c>
      <c r="B43" s="17" t="s">
        <v>66</v>
      </c>
      <c r="C43" s="67" t="s">
        <v>446</v>
      </c>
      <c r="D43" s="67" t="s">
        <v>29</v>
      </c>
      <c r="E43" s="69">
        <v>167</v>
      </c>
      <c r="F43" s="67"/>
      <c r="G43" s="69">
        <v>27</v>
      </c>
      <c r="H43" s="69">
        <v>29</v>
      </c>
      <c r="I43" s="66">
        <f t="shared" si="0"/>
        <v>56</v>
      </c>
      <c r="J43" s="67">
        <v>9577020726</v>
      </c>
      <c r="K43" s="67" t="s">
        <v>87</v>
      </c>
      <c r="L43" s="67" t="s">
        <v>88</v>
      </c>
      <c r="M43" s="66">
        <v>9954665344</v>
      </c>
      <c r="N43" s="67" t="s">
        <v>447</v>
      </c>
      <c r="O43" s="67">
        <v>9859574077</v>
      </c>
      <c r="P43" s="71">
        <v>43424</v>
      </c>
      <c r="Q43" s="72"/>
      <c r="R43" s="67" t="s">
        <v>418</v>
      </c>
      <c r="S43" s="18" t="s">
        <v>916</v>
      </c>
      <c r="T43" s="67"/>
    </row>
    <row r="44" spans="1:20">
      <c r="A44" s="4">
        <v>40</v>
      </c>
      <c r="B44" s="17" t="s">
        <v>66</v>
      </c>
      <c r="C44" s="66" t="s">
        <v>98</v>
      </c>
      <c r="D44" s="67" t="s">
        <v>27</v>
      </c>
      <c r="E44" s="66" t="s">
        <v>448</v>
      </c>
      <c r="F44" s="67" t="s">
        <v>91</v>
      </c>
      <c r="G44" s="69">
        <v>29</v>
      </c>
      <c r="H44" s="69">
        <v>30</v>
      </c>
      <c r="I44" s="66">
        <f t="shared" si="0"/>
        <v>59</v>
      </c>
      <c r="J44" s="66" t="s">
        <v>449</v>
      </c>
      <c r="K44" s="67" t="s">
        <v>87</v>
      </c>
      <c r="L44" s="67" t="s">
        <v>88</v>
      </c>
      <c r="M44" s="66">
        <v>9954665344</v>
      </c>
      <c r="N44" s="66" t="s">
        <v>89</v>
      </c>
      <c r="O44" s="66">
        <v>9859574077</v>
      </c>
      <c r="P44" s="71"/>
      <c r="Q44" s="72"/>
      <c r="R44" s="67" t="s">
        <v>402</v>
      </c>
      <c r="S44" s="18" t="s">
        <v>916</v>
      </c>
      <c r="T44" s="67"/>
    </row>
    <row r="45" spans="1:20">
      <c r="A45" s="4">
        <v>41</v>
      </c>
      <c r="B45" s="17" t="s">
        <v>67</v>
      </c>
      <c r="C45" s="66" t="s">
        <v>318</v>
      </c>
      <c r="D45" s="67" t="s">
        <v>27</v>
      </c>
      <c r="E45" s="68" t="s">
        <v>450</v>
      </c>
      <c r="F45" s="67" t="s">
        <v>91</v>
      </c>
      <c r="G45" s="69">
        <v>58</v>
      </c>
      <c r="H45" s="69">
        <v>59</v>
      </c>
      <c r="I45" s="66">
        <f t="shared" si="0"/>
        <v>117</v>
      </c>
      <c r="J45" s="67">
        <v>9854463231</v>
      </c>
      <c r="K45" s="67" t="s">
        <v>174</v>
      </c>
      <c r="L45" s="66" t="s">
        <v>138</v>
      </c>
      <c r="M45" s="66">
        <v>9435632721</v>
      </c>
      <c r="N45" s="74" t="s">
        <v>319</v>
      </c>
      <c r="O45" s="74" t="s">
        <v>451</v>
      </c>
      <c r="P45" s="71"/>
      <c r="Q45" s="72"/>
      <c r="R45" s="67" t="s">
        <v>408</v>
      </c>
      <c r="S45" s="18" t="s">
        <v>917</v>
      </c>
      <c r="T45" s="67"/>
    </row>
    <row r="46" spans="1:20">
      <c r="A46" s="4">
        <v>42</v>
      </c>
      <c r="B46" s="17" t="s">
        <v>67</v>
      </c>
      <c r="C46" s="66" t="s">
        <v>280</v>
      </c>
      <c r="D46" s="67" t="s">
        <v>27</v>
      </c>
      <c r="E46" s="68" t="s">
        <v>452</v>
      </c>
      <c r="F46" s="67" t="s">
        <v>91</v>
      </c>
      <c r="G46" s="69">
        <v>69</v>
      </c>
      <c r="H46" s="69">
        <v>63</v>
      </c>
      <c r="I46" s="66">
        <f t="shared" si="0"/>
        <v>132</v>
      </c>
      <c r="J46" s="67">
        <v>9854413855</v>
      </c>
      <c r="K46" s="67" t="s">
        <v>231</v>
      </c>
      <c r="L46" s="67" t="s">
        <v>281</v>
      </c>
      <c r="M46" s="66">
        <v>9864017893</v>
      </c>
      <c r="N46" s="67" t="s">
        <v>282</v>
      </c>
      <c r="O46" s="66">
        <v>8720916847</v>
      </c>
      <c r="P46" s="71"/>
      <c r="Q46" s="72"/>
      <c r="R46" s="67" t="s">
        <v>408</v>
      </c>
      <c r="S46" s="18" t="s">
        <v>917</v>
      </c>
      <c r="T46" s="67"/>
    </row>
    <row r="47" spans="1:20">
      <c r="A47" s="4">
        <v>43</v>
      </c>
      <c r="B47" s="17" t="s">
        <v>66</v>
      </c>
      <c r="C47" s="67" t="s">
        <v>453</v>
      </c>
      <c r="D47" s="67" t="s">
        <v>29</v>
      </c>
      <c r="E47" s="69">
        <v>202</v>
      </c>
      <c r="F47" s="67"/>
      <c r="G47" s="69">
        <v>49</v>
      </c>
      <c r="H47" s="69">
        <v>46</v>
      </c>
      <c r="I47" s="66">
        <f t="shared" si="0"/>
        <v>95</v>
      </c>
      <c r="J47" s="67">
        <v>739953746</v>
      </c>
      <c r="K47" s="67" t="s">
        <v>396</v>
      </c>
      <c r="L47" s="66" t="s">
        <v>175</v>
      </c>
      <c r="M47" s="66">
        <v>9859090671</v>
      </c>
      <c r="N47" s="66" t="s">
        <v>197</v>
      </c>
      <c r="O47" s="66">
        <v>9613030663</v>
      </c>
      <c r="P47" s="71">
        <v>43425</v>
      </c>
      <c r="Q47" s="72"/>
      <c r="R47" s="67" t="s">
        <v>427</v>
      </c>
      <c r="S47" s="18" t="s">
        <v>916</v>
      </c>
      <c r="T47" s="67"/>
    </row>
    <row r="48" spans="1:20">
      <c r="A48" s="4">
        <v>44</v>
      </c>
      <c r="B48" s="17" t="s">
        <v>67</v>
      </c>
      <c r="C48" s="61" t="s">
        <v>454</v>
      </c>
      <c r="D48" s="67" t="s">
        <v>27</v>
      </c>
      <c r="E48" s="76" t="s">
        <v>455</v>
      </c>
      <c r="F48" s="67" t="s">
        <v>91</v>
      </c>
      <c r="G48" s="69">
        <v>58</v>
      </c>
      <c r="H48" s="69">
        <v>50</v>
      </c>
      <c r="I48" s="66">
        <f t="shared" si="0"/>
        <v>108</v>
      </c>
      <c r="J48" s="67">
        <v>9957690203</v>
      </c>
      <c r="K48" s="67" t="s">
        <v>456</v>
      </c>
      <c r="L48" s="67"/>
      <c r="M48" s="67"/>
      <c r="N48" s="67"/>
      <c r="O48" s="67"/>
      <c r="P48" s="71"/>
      <c r="Q48" s="72"/>
      <c r="R48" s="67" t="s">
        <v>427</v>
      </c>
      <c r="S48" s="18" t="s">
        <v>917</v>
      </c>
      <c r="T48" s="67"/>
    </row>
    <row r="49" spans="1:20">
      <c r="A49" s="4">
        <v>45</v>
      </c>
      <c r="B49" s="17" t="s">
        <v>66</v>
      </c>
      <c r="C49" s="67" t="s">
        <v>274</v>
      </c>
      <c r="D49" s="67" t="s">
        <v>29</v>
      </c>
      <c r="E49" s="69">
        <v>129</v>
      </c>
      <c r="F49" s="67"/>
      <c r="G49" s="69">
        <v>49</v>
      </c>
      <c r="H49" s="69">
        <v>45</v>
      </c>
      <c r="I49" s="66">
        <f t="shared" si="0"/>
        <v>94</v>
      </c>
      <c r="J49" s="67">
        <v>9954990921</v>
      </c>
      <c r="K49" s="67" t="s">
        <v>457</v>
      </c>
      <c r="L49" s="67" t="s">
        <v>138</v>
      </c>
      <c r="M49" s="70">
        <v>9435632721</v>
      </c>
      <c r="N49" s="67" t="s">
        <v>254</v>
      </c>
      <c r="O49" s="66">
        <v>7896739158</v>
      </c>
      <c r="P49" s="71">
        <v>43426</v>
      </c>
      <c r="Q49" s="72"/>
      <c r="R49" s="67" t="s">
        <v>397</v>
      </c>
      <c r="S49" s="18" t="s">
        <v>916</v>
      </c>
      <c r="T49" s="67"/>
    </row>
    <row r="50" spans="1:20">
      <c r="A50" s="4">
        <v>46</v>
      </c>
      <c r="B50" s="17" t="s">
        <v>67</v>
      </c>
      <c r="C50" s="67" t="s">
        <v>268</v>
      </c>
      <c r="D50" s="67" t="s">
        <v>29</v>
      </c>
      <c r="E50" s="69">
        <v>88</v>
      </c>
      <c r="F50" s="67"/>
      <c r="G50" s="69">
        <v>46</v>
      </c>
      <c r="H50" s="69">
        <v>59</v>
      </c>
      <c r="I50" s="66">
        <f t="shared" si="0"/>
        <v>105</v>
      </c>
      <c r="J50" s="67">
        <v>8822677849</v>
      </c>
      <c r="K50" s="67" t="s">
        <v>400</v>
      </c>
      <c r="L50" s="66" t="s">
        <v>269</v>
      </c>
      <c r="M50" s="66">
        <v>9859175624</v>
      </c>
      <c r="N50" s="66" t="s">
        <v>190</v>
      </c>
      <c r="O50" s="70">
        <v>7399280659</v>
      </c>
      <c r="P50" s="71"/>
      <c r="Q50" s="72"/>
      <c r="R50" s="67" t="s">
        <v>458</v>
      </c>
      <c r="S50" s="18" t="s">
        <v>917</v>
      </c>
      <c r="T50" s="67"/>
    </row>
    <row r="51" spans="1:20">
      <c r="A51" s="4">
        <v>47</v>
      </c>
      <c r="B51" s="17" t="s">
        <v>66</v>
      </c>
      <c r="C51" s="61" t="s">
        <v>459</v>
      </c>
      <c r="D51" s="67" t="s">
        <v>27</v>
      </c>
      <c r="E51" s="76" t="s">
        <v>460</v>
      </c>
      <c r="F51" s="67" t="s">
        <v>172</v>
      </c>
      <c r="G51" s="69">
        <v>54</v>
      </c>
      <c r="H51" s="69">
        <v>59</v>
      </c>
      <c r="I51" s="66">
        <f t="shared" si="0"/>
        <v>113</v>
      </c>
      <c r="J51" s="76" t="s">
        <v>461</v>
      </c>
      <c r="K51" s="76" t="s">
        <v>456</v>
      </c>
      <c r="L51" s="67"/>
      <c r="M51" s="67"/>
      <c r="N51" s="67"/>
      <c r="O51" s="67"/>
      <c r="P51" s="71">
        <v>43430</v>
      </c>
      <c r="Q51" s="72"/>
      <c r="R51" s="67" t="s">
        <v>397</v>
      </c>
      <c r="S51" s="18" t="s">
        <v>916</v>
      </c>
      <c r="T51" s="67"/>
    </row>
    <row r="52" spans="1:20" ht="33">
      <c r="A52" s="4">
        <v>48</v>
      </c>
      <c r="B52" s="17" t="s">
        <v>67</v>
      </c>
      <c r="C52" s="67" t="s">
        <v>462</v>
      </c>
      <c r="D52" s="67" t="s">
        <v>29</v>
      </c>
      <c r="E52" s="69">
        <v>162</v>
      </c>
      <c r="F52" s="67"/>
      <c r="G52" s="69">
        <v>39</v>
      </c>
      <c r="H52" s="69">
        <v>51</v>
      </c>
      <c r="I52" s="66">
        <f t="shared" si="0"/>
        <v>90</v>
      </c>
      <c r="J52" s="67">
        <v>8753041782</v>
      </c>
      <c r="K52" s="67" t="s">
        <v>396</v>
      </c>
      <c r="L52" s="67" t="s">
        <v>269</v>
      </c>
      <c r="M52" s="61">
        <v>9859175624</v>
      </c>
      <c r="N52" s="67" t="s">
        <v>463</v>
      </c>
      <c r="O52" s="61">
        <v>8876938990</v>
      </c>
      <c r="P52" s="71"/>
      <c r="Q52" s="72"/>
      <c r="R52" s="67" t="s">
        <v>464</v>
      </c>
      <c r="S52" s="18" t="s">
        <v>917</v>
      </c>
      <c r="T52" s="67"/>
    </row>
    <row r="53" spans="1:20">
      <c r="A53" s="4">
        <v>49</v>
      </c>
      <c r="B53" s="17" t="s">
        <v>67</v>
      </c>
      <c r="C53" s="61" t="s">
        <v>465</v>
      </c>
      <c r="D53" s="67" t="s">
        <v>27</v>
      </c>
      <c r="E53" s="76" t="s">
        <v>466</v>
      </c>
      <c r="F53" s="67" t="s">
        <v>172</v>
      </c>
      <c r="G53" s="69">
        <v>44</v>
      </c>
      <c r="H53" s="69">
        <v>50</v>
      </c>
      <c r="I53" s="66">
        <f t="shared" si="0"/>
        <v>94</v>
      </c>
      <c r="J53" s="67">
        <v>9435765283</v>
      </c>
      <c r="K53" s="67" t="s">
        <v>467</v>
      </c>
      <c r="L53" s="67" t="s">
        <v>468</v>
      </c>
      <c r="M53" s="61">
        <v>9401453477</v>
      </c>
      <c r="N53" s="67" t="s">
        <v>469</v>
      </c>
      <c r="O53" s="61">
        <v>8749948742</v>
      </c>
      <c r="P53" s="71"/>
      <c r="Q53" s="72"/>
      <c r="R53" s="67" t="s">
        <v>470</v>
      </c>
      <c r="S53" s="18" t="s">
        <v>917</v>
      </c>
      <c r="T53" s="67"/>
    </row>
    <row r="54" spans="1:20">
      <c r="A54" s="4">
        <v>50</v>
      </c>
      <c r="B54" s="17" t="s">
        <v>66</v>
      </c>
      <c r="C54" s="67" t="s">
        <v>471</v>
      </c>
      <c r="D54" s="67" t="s">
        <v>29</v>
      </c>
      <c r="E54" s="69">
        <v>112</v>
      </c>
      <c r="F54" s="67"/>
      <c r="G54" s="69">
        <v>31</v>
      </c>
      <c r="H54" s="69">
        <v>30</v>
      </c>
      <c r="I54" s="66">
        <f t="shared" si="0"/>
        <v>61</v>
      </c>
      <c r="J54" s="67">
        <v>9854507724</v>
      </c>
      <c r="K54" s="67" t="s">
        <v>233</v>
      </c>
      <c r="L54" s="67" t="s">
        <v>472</v>
      </c>
      <c r="M54" s="67">
        <v>9854731215</v>
      </c>
      <c r="N54" s="67" t="s">
        <v>232</v>
      </c>
      <c r="O54" s="61">
        <v>9859103864</v>
      </c>
      <c r="P54" s="71">
        <v>43431</v>
      </c>
      <c r="Q54" s="72"/>
      <c r="R54" s="67" t="s">
        <v>427</v>
      </c>
      <c r="S54" s="18" t="s">
        <v>916</v>
      </c>
      <c r="T54" s="67"/>
    </row>
    <row r="55" spans="1:20">
      <c r="A55" s="4">
        <v>51</v>
      </c>
      <c r="B55" s="17" t="s">
        <v>66</v>
      </c>
      <c r="C55" s="67" t="s">
        <v>473</v>
      </c>
      <c r="D55" s="67" t="s">
        <v>27</v>
      </c>
      <c r="E55" s="76" t="s">
        <v>474</v>
      </c>
      <c r="F55" s="67" t="s">
        <v>91</v>
      </c>
      <c r="G55" s="69">
        <v>24</v>
      </c>
      <c r="H55" s="69">
        <v>26</v>
      </c>
      <c r="I55" s="66">
        <f t="shared" si="0"/>
        <v>50</v>
      </c>
      <c r="J55" s="67">
        <v>9435633050</v>
      </c>
      <c r="K55" s="67" t="s">
        <v>233</v>
      </c>
      <c r="L55" s="67" t="s">
        <v>472</v>
      </c>
      <c r="M55" s="67">
        <v>9854731215</v>
      </c>
      <c r="N55" s="67"/>
      <c r="O55" s="67"/>
      <c r="P55" s="71"/>
      <c r="Q55" s="72"/>
      <c r="R55" s="67" t="s">
        <v>427</v>
      </c>
      <c r="S55" s="18" t="s">
        <v>916</v>
      </c>
      <c r="T55" s="67"/>
    </row>
    <row r="56" spans="1:20">
      <c r="A56" s="4">
        <v>52</v>
      </c>
      <c r="B56" s="17" t="s">
        <v>67</v>
      </c>
      <c r="C56" s="67" t="s">
        <v>475</v>
      </c>
      <c r="D56" s="67" t="s">
        <v>27</v>
      </c>
      <c r="E56" s="76" t="s">
        <v>476</v>
      </c>
      <c r="F56" s="67" t="s">
        <v>91</v>
      </c>
      <c r="G56" s="69">
        <v>16</v>
      </c>
      <c r="H56" s="69">
        <v>18</v>
      </c>
      <c r="I56" s="66">
        <f t="shared" si="0"/>
        <v>34</v>
      </c>
      <c r="J56" s="67">
        <v>9435877460</v>
      </c>
      <c r="K56" s="67" t="s">
        <v>81</v>
      </c>
      <c r="L56" s="67" t="s">
        <v>211</v>
      </c>
      <c r="M56" s="61">
        <v>9401304685</v>
      </c>
      <c r="N56" s="67" t="s">
        <v>292</v>
      </c>
      <c r="O56" s="61">
        <v>8486078722</v>
      </c>
      <c r="P56" s="71"/>
      <c r="Q56" s="72"/>
      <c r="R56" s="67" t="s">
        <v>477</v>
      </c>
      <c r="S56" s="18" t="s">
        <v>917</v>
      </c>
      <c r="T56" s="67"/>
    </row>
    <row r="57" spans="1:20">
      <c r="A57" s="4">
        <v>53</v>
      </c>
      <c r="B57" s="17" t="s">
        <v>67</v>
      </c>
      <c r="C57" s="67" t="s">
        <v>478</v>
      </c>
      <c r="D57" s="67" t="s">
        <v>27</v>
      </c>
      <c r="E57" s="76" t="s">
        <v>479</v>
      </c>
      <c r="F57" s="67" t="s">
        <v>91</v>
      </c>
      <c r="G57" s="69">
        <v>27</v>
      </c>
      <c r="H57" s="69">
        <v>33</v>
      </c>
      <c r="I57" s="66">
        <f t="shared" si="0"/>
        <v>60</v>
      </c>
      <c r="J57" s="67">
        <v>9613149182</v>
      </c>
      <c r="K57" s="67" t="s">
        <v>81</v>
      </c>
      <c r="L57" s="67" t="s">
        <v>211</v>
      </c>
      <c r="M57" s="61">
        <v>9401304685</v>
      </c>
      <c r="N57" s="67" t="s">
        <v>480</v>
      </c>
      <c r="O57" s="61">
        <v>7399708910</v>
      </c>
      <c r="P57" s="71"/>
      <c r="Q57" s="72"/>
      <c r="R57" s="67" t="s">
        <v>477</v>
      </c>
      <c r="S57" s="18" t="s">
        <v>917</v>
      </c>
      <c r="T57" s="67"/>
    </row>
    <row r="58" spans="1:20">
      <c r="A58" s="4">
        <v>54</v>
      </c>
      <c r="B58" s="17" t="s">
        <v>66</v>
      </c>
      <c r="C58" s="61" t="s">
        <v>481</v>
      </c>
      <c r="D58" s="67" t="s">
        <v>27</v>
      </c>
      <c r="E58" s="76" t="s">
        <v>482</v>
      </c>
      <c r="F58" s="67" t="s">
        <v>91</v>
      </c>
      <c r="G58" s="69">
        <v>33</v>
      </c>
      <c r="H58" s="69">
        <v>36</v>
      </c>
      <c r="I58" s="66">
        <f t="shared" si="0"/>
        <v>69</v>
      </c>
      <c r="J58" s="67">
        <v>9859584302</v>
      </c>
      <c r="K58" s="67" t="s">
        <v>483</v>
      </c>
      <c r="L58" s="67">
        <v>9957639613</v>
      </c>
      <c r="M58" s="61">
        <v>9577524558</v>
      </c>
      <c r="N58" s="67" t="s">
        <v>484</v>
      </c>
      <c r="O58" s="61">
        <v>9613633334</v>
      </c>
      <c r="P58" s="71">
        <v>43432</v>
      </c>
      <c r="Q58" s="72"/>
      <c r="R58" s="67" t="s">
        <v>397</v>
      </c>
      <c r="S58" s="18" t="s">
        <v>916</v>
      </c>
      <c r="T58" s="67"/>
    </row>
    <row r="59" spans="1:20">
      <c r="A59" s="4">
        <v>55</v>
      </c>
      <c r="B59" s="17" t="s">
        <v>66</v>
      </c>
      <c r="C59" s="61" t="s">
        <v>485</v>
      </c>
      <c r="D59" s="67" t="s">
        <v>27</v>
      </c>
      <c r="E59" s="76" t="s">
        <v>486</v>
      </c>
      <c r="F59" s="67" t="s">
        <v>91</v>
      </c>
      <c r="G59" s="69">
        <v>37</v>
      </c>
      <c r="H59" s="69">
        <v>34</v>
      </c>
      <c r="I59" s="66">
        <f t="shared" si="0"/>
        <v>71</v>
      </c>
      <c r="J59" s="67">
        <v>9864197191</v>
      </c>
      <c r="K59" s="67" t="s">
        <v>483</v>
      </c>
      <c r="L59" s="67">
        <v>9957639613</v>
      </c>
      <c r="M59" s="61">
        <v>9577524558</v>
      </c>
      <c r="N59" s="67" t="s">
        <v>484</v>
      </c>
      <c r="O59" s="61">
        <v>9613633334</v>
      </c>
      <c r="P59" s="71"/>
      <c r="Q59" s="72"/>
      <c r="R59" s="67" t="s">
        <v>397</v>
      </c>
      <c r="S59" s="18" t="s">
        <v>916</v>
      </c>
      <c r="T59" s="67"/>
    </row>
    <row r="60" spans="1:20">
      <c r="A60" s="4">
        <v>56</v>
      </c>
      <c r="B60" s="17" t="s">
        <v>67</v>
      </c>
      <c r="C60" s="61" t="s">
        <v>487</v>
      </c>
      <c r="D60" s="67" t="s">
        <v>27</v>
      </c>
      <c r="E60" s="76" t="s">
        <v>488</v>
      </c>
      <c r="F60" s="67" t="s">
        <v>91</v>
      </c>
      <c r="G60" s="69">
        <v>21</v>
      </c>
      <c r="H60" s="69">
        <v>23</v>
      </c>
      <c r="I60" s="66">
        <f t="shared" si="0"/>
        <v>44</v>
      </c>
      <c r="J60" s="76" t="s">
        <v>489</v>
      </c>
      <c r="K60" s="76" t="s">
        <v>276</v>
      </c>
      <c r="L60" s="67" t="s">
        <v>200</v>
      </c>
      <c r="M60" s="66">
        <v>9678871639</v>
      </c>
      <c r="N60" s="67" t="s">
        <v>311</v>
      </c>
      <c r="O60" s="74" t="s">
        <v>437</v>
      </c>
      <c r="P60" s="71"/>
      <c r="Q60" s="72"/>
      <c r="R60" s="67" t="s">
        <v>397</v>
      </c>
      <c r="S60" s="18" t="s">
        <v>917</v>
      </c>
      <c r="T60" s="67"/>
    </row>
    <row r="61" spans="1:20">
      <c r="A61" s="4">
        <v>57</v>
      </c>
      <c r="B61" s="17" t="s">
        <v>67</v>
      </c>
      <c r="C61" s="61" t="s">
        <v>490</v>
      </c>
      <c r="D61" s="67" t="s">
        <v>27</v>
      </c>
      <c r="E61" s="76" t="s">
        <v>491</v>
      </c>
      <c r="F61" s="67" t="s">
        <v>91</v>
      </c>
      <c r="G61" s="69">
        <v>25</v>
      </c>
      <c r="H61" s="69">
        <v>27</v>
      </c>
      <c r="I61" s="66">
        <f t="shared" si="0"/>
        <v>52</v>
      </c>
      <c r="J61" s="76" t="s">
        <v>492</v>
      </c>
      <c r="K61" s="76" t="s">
        <v>276</v>
      </c>
      <c r="L61" s="67" t="s">
        <v>200</v>
      </c>
      <c r="M61" s="66">
        <v>9678871639</v>
      </c>
      <c r="N61" s="67" t="s">
        <v>311</v>
      </c>
      <c r="O61" s="74" t="s">
        <v>437</v>
      </c>
      <c r="P61" s="71"/>
      <c r="Q61" s="72"/>
      <c r="R61" s="67" t="s">
        <v>397</v>
      </c>
      <c r="S61" s="18" t="s">
        <v>917</v>
      </c>
      <c r="T61" s="67"/>
    </row>
    <row r="62" spans="1:20">
      <c r="A62" s="4">
        <v>58</v>
      </c>
      <c r="B62" s="17" t="s">
        <v>66</v>
      </c>
      <c r="C62" s="67" t="s">
        <v>248</v>
      </c>
      <c r="D62" s="67" t="s">
        <v>29</v>
      </c>
      <c r="E62" s="69">
        <v>231</v>
      </c>
      <c r="F62" s="67"/>
      <c r="G62" s="69">
        <v>46</v>
      </c>
      <c r="H62" s="69">
        <v>56</v>
      </c>
      <c r="I62" s="66">
        <f t="shared" si="0"/>
        <v>102</v>
      </c>
      <c r="J62" s="67">
        <v>9859219075</v>
      </c>
      <c r="K62" s="67" t="s">
        <v>193</v>
      </c>
      <c r="L62" s="67" t="s">
        <v>194</v>
      </c>
      <c r="M62" s="66">
        <v>9577524558</v>
      </c>
      <c r="N62" s="73" t="s">
        <v>241</v>
      </c>
      <c r="O62" s="74" t="s">
        <v>411</v>
      </c>
      <c r="P62" s="71">
        <v>43433</v>
      </c>
      <c r="Q62" s="72"/>
      <c r="R62" s="67" t="s">
        <v>408</v>
      </c>
      <c r="S62" s="18" t="s">
        <v>916</v>
      </c>
      <c r="T62" s="67"/>
    </row>
    <row r="63" spans="1:20">
      <c r="A63" s="4">
        <v>59</v>
      </c>
      <c r="B63" s="17" t="s">
        <v>66</v>
      </c>
      <c r="C63" s="67" t="s">
        <v>250</v>
      </c>
      <c r="D63" s="67" t="s">
        <v>29</v>
      </c>
      <c r="E63" s="69">
        <v>135</v>
      </c>
      <c r="F63" s="67"/>
      <c r="G63" s="69">
        <v>57</v>
      </c>
      <c r="H63" s="69">
        <v>52</v>
      </c>
      <c r="I63" s="66">
        <f t="shared" si="0"/>
        <v>109</v>
      </c>
      <c r="J63" s="67">
        <v>9435296886</v>
      </c>
      <c r="K63" s="67" t="s">
        <v>234</v>
      </c>
      <c r="L63" s="74" t="s">
        <v>251</v>
      </c>
      <c r="M63" s="74">
        <v>99573115064</v>
      </c>
      <c r="N63" s="74" t="s">
        <v>252</v>
      </c>
      <c r="O63" s="74" t="s">
        <v>493</v>
      </c>
      <c r="P63" s="71"/>
      <c r="Q63" s="72"/>
      <c r="R63" s="67" t="s">
        <v>494</v>
      </c>
      <c r="S63" s="18" t="s">
        <v>916</v>
      </c>
      <c r="T63" s="67"/>
    </row>
    <row r="64" spans="1:20">
      <c r="A64" s="4">
        <v>60</v>
      </c>
      <c r="B64" s="17" t="s">
        <v>66</v>
      </c>
      <c r="C64" s="61" t="s">
        <v>495</v>
      </c>
      <c r="D64" s="67" t="s">
        <v>27</v>
      </c>
      <c r="E64" s="76" t="s">
        <v>496</v>
      </c>
      <c r="F64" s="67" t="s">
        <v>91</v>
      </c>
      <c r="G64" s="69">
        <v>58</v>
      </c>
      <c r="H64" s="69">
        <v>51</v>
      </c>
      <c r="I64" s="66">
        <f t="shared" si="0"/>
        <v>109</v>
      </c>
      <c r="J64" s="81">
        <v>9854981205</v>
      </c>
      <c r="K64" s="67" t="s">
        <v>233</v>
      </c>
      <c r="L64" s="67" t="s">
        <v>472</v>
      </c>
      <c r="M64" s="67"/>
      <c r="N64" s="67" t="s">
        <v>497</v>
      </c>
      <c r="O64" s="61">
        <v>7399218372</v>
      </c>
      <c r="P64" s="71"/>
      <c r="Q64" s="72"/>
      <c r="R64" s="67" t="s">
        <v>498</v>
      </c>
      <c r="S64" s="18" t="s">
        <v>916</v>
      </c>
      <c r="T64" s="67"/>
    </row>
    <row r="65" spans="1:20">
      <c r="A65" s="4">
        <v>61</v>
      </c>
      <c r="B65" s="17" t="s">
        <v>67</v>
      </c>
      <c r="C65" s="61" t="s">
        <v>499</v>
      </c>
      <c r="D65" s="67" t="s">
        <v>27</v>
      </c>
      <c r="E65" s="76" t="s">
        <v>500</v>
      </c>
      <c r="F65" s="67" t="s">
        <v>91</v>
      </c>
      <c r="G65" s="69">
        <v>23</v>
      </c>
      <c r="H65" s="69">
        <v>20</v>
      </c>
      <c r="I65" s="66">
        <f t="shared" si="0"/>
        <v>43</v>
      </c>
      <c r="J65" s="81">
        <v>9957299760</v>
      </c>
      <c r="K65" s="67" t="s">
        <v>457</v>
      </c>
      <c r="L65" s="67" t="s">
        <v>138</v>
      </c>
      <c r="M65" s="67"/>
      <c r="N65" s="67" t="s">
        <v>501</v>
      </c>
      <c r="O65" s="61">
        <v>8761054392</v>
      </c>
      <c r="P65" s="71"/>
      <c r="Q65" s="72"/>
      <c r="R65" s="67" t="s">
        <v>397</v>
      </c>
      <c r="S65" s="18" t="s">
        <v>917</v>
      </c>
      <c r="T65" s="67"/>
    </row>
    <row r="66" spans="1:20">
      <c r="A66" s="4">
        <v>62</v>
      </c>
      <c r="B66" s="17" t="s">
        <v>67</v>
      </c>
      <c r="C66" s="61" t="s">
        <v>502</v>
      </c>
      <c r="D66" s="67" t="s">
        <v>27</v>
      </c>
      <c r="E66" s="76" t="s">
        <v>503</v>
      </c>
      <c r="F66" s="67" t="s">
        <v>169</v>
      </c>
      <c r="G66" s="69">
        <v>21</v>
      </c>
      <c r="H66" s="69">
        <v>25</v>
      </c>
      <c r="I66" s="66">
        <f t="shared" si="0"/>
        <v>46</v>
      </c>
      <c r="J66" s="76" t="s">
        <v>504</v>
      </c>
      <c r="K66" s="67" t="s">
        <v>245</v>
      </c>
      <c r="L66" s="67" t="s">
        <v>200</v>
      </c>
      <c r="M66" s="66">
        <v>9508378494</v>
      </c>
      <c r="N66" s="66" t="s">
        <v>235</v>
      </c>
      <c r="O66" s="66">
        <v>8486532186</v>
      </c>
      <c r="P66" s="71"/>
      <c r="Q66" s="72"/>
      <c r="R66" s="67" t="s">
        <v>397</v>
      </c>
      <c r="S66" s="18" t="s">
        <v>917</v>
      </c>
      <c r="T66" s="67"/>
    </row>
    <row r="67" spans="1:20">
      <c r="A67" s="4">
        <v>63</v>
      </c>
      <c r="B67" s="17" t="s">
        <v>66</v>
      </c>
      <c r="C67" s="67" t="s">
        <v>505</v>
      </c>
      <c r="D67" s="67" t="s">
        <v>29</v>
      </c>
      <c r="E67" s="69">
        <v>73</v>
      </c>
      <c r="F67" s="67"/>
      <c r="G67" s="69">
        <v>55</v>
      </c>
      <c r="H67" s="69">
        <v>51</v>
      </c>
      <c r="I67" s="66">
        <f t="shared" si="0"/>
        <v>106</v>
      </c>
      <c r="J67" s="67">
        <v>9864280480</v>
      </c>
      <c r="K67" s="67" t="s">
        <v>231</v>
      </c>
      <c r="L67" s="66" t="s">
        <v>160</v>
      </c>
      <c r="M67" s="66">
        <v>7896555880</v>
      </c>
      <c r="N67" s="66" t="s">
        <v>232</v>
      </c>
      <c r="O67" s="66">
        <v>9859103864</v>
      </c>
      <c r="P67" s="71">
        <v>43434</v>
      </c>
      <c r="Q67" s="72"/>
      <c r="R67" s="67" t="s">
        <v>427</v>
      </c>
      <c r="S67" s="18" t="s">
        <v>916</v>
      </c>
      <c r="T67" s="67"/>
    </row>
    <row r="68" spans="1:20">
      <c r="A68" s="4">
        <v>64</v>
      </c>
      <c r="B68" s="17" t="s">
        <v>66</v>
      </c>
      <c r="C68" s="61" t="s">
        <v>506</v>
      </c>
      <c r="D68" s="67" t="s">
        <v>27</v>
      </c>
      <c r="E68" s="76" t="s">
        <v>507</v>
      </c>
      <c r="F68" s="67" t="s">
        <v>91</v>
      </c>
      <c r="G68" s="69">
        <v>71</v>
      </c>
      <c r="H68" s="69">
        <v>75</v>
      </c>
      <c r="I68" s="66">
        <f t="shared" si="0"/>
        <v>146</v>
      </c>
      <c r="J68" s="81">
        <v>8876118574</v>
      </c>
      <c r="K68" s="67" t="s">
        <v>396</v>
      </c>
      <c r="L68" s="67" t="s">
        <v>272</v>
      </c>
      <c r="M68" s="61">
        <v>9435877572</v>
      </c>
      <c r="N68" s="67" t="s">
        <v>508</v>
      </c>
      <c r="O68" s="61">
        <v>839932699</v>
      </c>
      <c r="P68" s="71"/>
      <c r="Q68" s="72"/>
      <c r="R68" s="67" t="s">
        <v>408</v>
      </c>
      <c r="S68" s="18" t="s">
        <v>916</v>
      </c>
      <c r="T68" s="67"/>
    </row>
    <row r="69" spans="1:20">
      <c r="A69" s="4">
        <v>65</v>
      </c>
      <c r="B69" s="17" t="s">
        <v>66</v>
      </c>
      <c r="C69" s="67" t="s">
        <v>509</v>
      </c>
      <c r="D69" s="67" t="s">
        <v>29</v>
      </c>
      <c r="E69" s="69">
        <v>74</v>
      </c>
      <c r="F69" s="67"/>
      <c r="G69" s="69">
        <v>50</v>
      </c>
      <c r="H69" s="69">
        <v>52</v>
      </c>
      <c r="I69" s="66">
        <f t="shared" si="0"/>
        <v>102</v>
      </c>
      <c r="J69" s="67">
        <v>985910082</v>
      </c>
      <c r="K69" s="67" t="s">
        <v>231</v>
      </c>
      <c r="L69" s="66" t="s">
        <v>167</v>
      </c>
      <c r="M69" s="66">
        <v>9864017893</v>
      </c>
      <c r="N69" s="67" t="s">
        <v>376</v>
      </c>
      <c r="O69" s="70">
        <v>9577409352</v>
      </c>
      <c r="P69" s="71"/>
      <c r="Q69" s="72"/>
      <c r="R69" s="67" t="s">
        <v>418</v>
      </c>
      <c r="S69" s="18" t="s">
        <v>916</v>
      </c>
      <c r="T69" s="67"/>
    </row>
    <row r="70" spans="1:20">
      <c r="A70" s="4">
        <v>66</v>
      </c>
      <c r="B70" s="17" t="s">
        <v>67</v>
      </c>
      <c r="C70" s="61" t="s">
        <v>510</v>
      </c>
      <c r="D70" s="67" t="s">
        <v>27</v>
      </c>
      <c r="E70" s="76" t="s">
        <v>511</v>
      </c>
      <c r="F70" s="67" t="s">
        <v>91</v>
      </c>
      <c r="G70" s="69">
        <v>67</v>
      </c>
      <c r="H70" s="69">
        <v>69</v>
      </c>
      <c r="I70" s="66">
        <f t="shared" si="0"/>
        <v>136</v>
      </c>
      <c r="J70" s="81">
        <v>9864732778</v>
      </c>
      <c r="K70" s="67" t="s">
        <v>396</v>
      </c>
      <c r="L70" s="67" t="s">
        <v>316</v>
      </c>
      <c r="M70" s="61">
        <v>9435877572</v>
      </c>
      <c r="N70" s="67" t="s">
        <v>512</v>
      </c>
      <c r="O70" s="61">
        <v>9954016729</v>
      </c>
      <c r="P70" s="71"/>
      <c r="Q70" s="72"/>
      <c r="R70" s="67" t="s">
        <v>408</v>
      </c>
      <c r="S70" s="18" t="s">
        <v>917</v>
      </c>
      <c r="T70" s="67"/>
    </row>
    <row r="71" spans="1:20">
      <c r="A71" s="4">
        <v>67</v>
      </c>
      <c r="B71" s="17" t="s">
        <v>67</v>
      </c>
      <c r="C71" s="66" t="s">
        <v>296</v>
      </c>
      <c r="D71" s="67" t="s">
        <v>27</v>
      </c>
      <c r="E71" s="68" t="s">
        <v>513</v>
      </c>
      <c r="F71" s="67" t="s">
        <v>279</v>
      </c>
      <c r="G71" s="69">
        <v>0</v>
      </c>
      <c r="H71" s="69">
        <v>222</v>
      </c>
      <c r="I71" s="66">
        <f t="shared" ref="I71:I72" si="1">+G71+H71</f>
        <v>222</v>
      </c>
      <c r="J71" s="67">
        <v>7896706719</v>
      </c>
      <c r="K71" s="67" t="s">
        <v>81</v>
      </c>
      <c r="L71" s="67" t="s">
        <v>297</v>
      </c>
      <c r="M71" s="67"/>
      <c r="N71" s="74" t="s">
        <v>298</v>
      </c>
      <c r="O71" s="74">
        <v>9401079083</v>
      </c>
      <c r="P71" s="71"/>
      <c r="Q71" s="72"/>
      <c r="R71" s="67" t="s">
        <v>514</v>
      </c>
      <c r="S71" s="18" t="s">
        <v>917</v>
      </c>
      <c r="T71" s="67"/>
    </row>
    <row r="72" spans="1:20">
      <c r="A72" s="4">
        <v>68</v>
      </c>
      <c r="B72" s="17" t="s">
        <v>67</v>
      </c>
      <c r="C72" s="66" t="s">
        <v>325</v>
      </c>
      <c r="D72" s="67" t="s">
        <v>27</v>
      </c>
      <c r="E72" s="68" t="s">
        <v>515</v>
      </c>
      <c r="F72" s="67"/>
      <c r="G72" s="69">
        <v>111</v>
      </c>
      <c r="H72" s="69">
        <v>101</v>
      </c>
      <c r="I72" s="66">
        <f t="shared" si="1"/>
        <v>212</v>
      </c>
      <c r="J72" s="68">
        <v>9859079422</v>
      </c>
      <c r="K72" s="67" t="s">
        <v>226</v>
      </c>
      <c r="L72" s="67" t="s">
        <v>326</v>
      </c>
      <c r="M72" s="66">
        <v>9859710414</v>
      </c>
      <c r="N72" s="66" t="s">
        <v>85</v>
      </c>
      <c r="O72" s="66">
        <v>9859269136</v>
      </c>
      <c r="P72" s="71"/>
      <c r="Q72" s="72"/>
      <c r="R72" s="67" t="s">
        <v>464</v>
      </c>
      <c r="S72" s="18" t="s">
        <v>917</v>
      </c>
      <c r="T72" s="67"/>
    </row>
    <row r="73" spans="1:20">
      <c r="A73" s="4">
        <v>69</v>
      </c>
      <c r="B73" s="17"/>
      <c r="C73" s="18"/>
      <c r="D73" s="18"/>
      <c r="E73" s="19"/>
      <c r="F73" s="18"/>
      <c r="G73" s="19"/>
      <c r="H73" s="19"/>
      <c r="I73" s="17"/>
      <c r="J73" s="18"/>
      <c r="K73" s="18"/>
      <c r="L73" s="18"/>
      <c r="M73" s="18"/>
      <c r="N73" s="18"/>
      <c r="O73" s="18"/>
      <c r="P73" s="24"/>
      <c r="Q73" s="18"/>
      <c r="R73" s="18"/>
      <c r="S73" s="18"/>
      <c r="T73" s="18"/>
    </row>
    <row r="74" spans="1:20">
      <c r="A74" s="4">
        <v>70</v>
      </c>
      <c r="B74" s="17"/>
      <c r="C74" s="18"/>
      <c r="D74" s="18"/>
      <c r="E74" s="19"/>
      <c r="F74" s="18"/>
      <c r="G74" s="19"/>
      <c r="H74" s="19"/>
      <c r="I74" s="17"/>
      <c r="J74" s="18"/>
      <c r="K74" s="18"/>
      <c r="L74" s="18"/>
      <c r="M74" s="18"/>
      <c r="N74" s="18"/>
      <c r="O74" s="18"/>
      <c r="P74" s="24"/>
      <c r="Q74" s="18"/>
      <c r="R74" s="18"/>
      <c r="S74" s="18"/>
      <c r="T74" s="18"/>
    </row>
    <row r="75" spans="1:20">
      <c r="A75" s="4">
        <v>71</v>
      </c>
      <c r="B75" s="17"/>
      <c r="C75" s="18"/>
      <c r="D75" s="18"/>
      <c r="E75" s="19"/>
      <c r="F75" s="18"/>
      <c r="G75" s="19"/>
      <c r="H75" s="19"/>
      <c r="I75" s="17"/>
      <c r="J75" s="18"/>
      <c r="K75" s="18"/>
      <c r="L75" s="18"/>
      <c r="M75" s="18"/>
      <c r="N75" s="18"/>
      <c r="O75" s="18"/>
      <c r="P75" s="24"/>
      <c r="Q75" s="18"/>
      <c r="R75" s="18"/>
      <c r="S75" s="18"/>
      <c r="T75" s="18"/>
    </row>
    <row r="76" spans="1:20">
      <c r="A76" s="4">
        <v>72</v>
      </c>
      <c r="B76" s="17"/>
      <c r="C76" s="18"/>
      <c r="D76" s="18"/>
      <c r="E76" s="19"/>
      <c r="F76" s="18"/>
      <c r="G76" s="19"/>
      <c r="H76" s="19"/>
      <c r="I76" s="17"/>
      <c r="J76" s="18"/>
      <c r="K76" s="18"/>
      <c r="L76" s="18"/>
      <c r="M76" s="18"/>
      <c r="N76" s="18"/>
      <c r="O76" s="18"/>
      <c r="P76" s="24"/>
      <c r="Q76" s="18"/>
      <c r="R76" s="18"/>
      <c r="S76" s="18"/>
      <c r="T76" s="18"/>
    </row>
    <row r="77" spans="1:20">
      <c r="A77" s="4">
        <v>73</v>
      </c>
      <c r="B77" s="17"/>
      <c r="C77" s="18"/>
      <c r="D77" s="18"/>
      <c r="E77" s="19"/>
      <c r="F77" s="18"/>
      <c r="G77" s="19"/>
      <c r="H77" s="19"/>
      <c r="I77" s="17"/>
      <c r="J77" s="18"/>
      <c r="K77" s="18"/>
      <c r="L77" s="18"/>
      <c r="M77" s="18"/>
      <c r="N77" s="18"/>
      <c r="O77" s="18"/>
      <c r="P77" s="24"/>
      <c r="Q77" s="18"/>
      <c r="R77" s="18"/>
      <c r="S77" s="18"/>
      <c r="T77" s="18"/>
    </row>
    <row r="78" spans="1:20">
      <c r="A78" s="4">
        <v>74</v>
      </c>
      <c r="B78" s="17"/>
      <c r="C78" s="18"/>
      <c r="D78" s="18"/>
      <c r="E78" s="19"/>
      <c r="F78" s="18"/>
      <c r="G78" s="19"/>
      <c r="H78" s="19"/>
      <c r="I78" s="17"/>
      <c r="J78" s="18"/>
      <c r="K78" s="18"/>
      <c r="L78" s="18"/>
      <c r="M78" s="18"/>
      <c r="N78" s="18"/>
      <c r="O78" s="18"/>
      <c r="P78" s="24"/>
      <c r="Q78" s="18"/>
      <c r="R78" s="18"/>
      <c r="S78" s="18"/>
      <c r="T78" s="18"/>
    </row>
    <row r="79" spans="1:20">
      <c r="A79" s="4">
        <v>75</v>
      </c>
      <c r="B79" s="17"/>
      <c r="C79" s="18"/>
      <c r="D79" s="18"/>
      <c r="E79" s="19"/>
      <c r="F79" s="18"/>
      <c r="G79" s="19"/>
      <c r="H79" s="19"/>
      <c r="I79" s="17"/>
      <c r="J79" s="18"/>
      <c r="K79" s="18"/>
      <c r="L79" s="18"/>
      <c r="M79" s="18"/>
      <c r="N79" s="18"/>
      <c r="O79" s="18"/>
      <c r="P79" s="24"/>
      <c r="Q79" s="18"/>
      <c r="R79" s="18"/>
      <c r="S79" s="18"/>
      <c r="T79" s="18"/>
    </row>
    <row r="80" spans="1:20">
      <c r="A80" s="4">
        <v>76</v>
      </c>
      <c r="B80" s="17"/>
      <c r="C80" s="18"/>
      <c r="D80" s="18"/>
      <c r="E80" s="19"/>
      <c r="F80" s="18"/>
      <c r="G80" s="19"/>
      <c r="H80" s="19"/>
      <c r="I80" s="17"/>
      <c r="J80" s="18"/>
      <c r="K80" s="18"/>
      <c r="L80" s="18"/>
      <c r="M80" s="18"/>
      <c r="N80" s="18"/>
      <c r="O80" s="18"/>
      <c r="P80" s="24"/>
      <c r="Q80" s="18"/>
      <c r="R80" s="18"/>
      <c r="S80" s="18"/>
      <c r="T80" s="18"/>
    </row>
    <row r="81" spans="1:20">
      <c r="A81" s="4">
        <v>77</v>
      </c>
      <c r="B81" s="17"/>
      <c r="C81" s="18"/>
      <c r="D81" s="18"/>
      <c r="E81" s="19"/>
      <c r="F81" s="18"/>
      <c r="G81" s="19"/>
      <c r="H81" s="19"/>
      <c r="I81" s="17"/>
      <c r="J81" s="18"/>
      <c r="K81" s="18"/>
      <c r="L81" s="18"/>
      <c r="M81" s="18"/>
      <c r="N81" s="18"/>
      <c r="O81" s="18"/>
      <c r="P81" s="24"/>
      <c r="Q81" s="18"/>
      <c r="R81" s="18"/>
      <c r="S81" s="18"/>
      <c r="T81" s="18"/>
    </row>
    <row r="82" spans="1:20">
      <c r="A82" s="4">
        <v>78</v>
      </c>
      <c r="B82" s="17"/>
      <c r="C82" s="18"/>
      <c r="D82" s="18"/>
      <c r="E82" s="19"/>
      <c r="F82" s="18"/>
      <c r="G82" s="19"/>
      <c r="H82" s="19"/>
      <c r="I82" s="17"/>
      <c r="J82" s="18"/>
      <c r="K82" s="18"/>
      <c r="L82" s="18"/>
      <c r="M82" s="18"/>
      <c r="N82" s="18"/>
      <c r="O82" s="18"/>
      <c r="P82" s="24"/>
      <c r="Q82" s="18"/>
      <c r="R82" s="18"/>
      <c r="S82" s="18"/>
      <c r="T82" s="18"/>
    </row>
    <row r="83" spans="1:20">
      <c r="A83" s="4">
        <v>79</v>
      </c>
      <c r="B83" s="17"/>
      <c r="C83" s="18"/>
      <c r="D83" s="18"/>
      <c r="E83" s="19"/>
      <c r="F83" s="18"/>
      <c r="G83" s="19"/>
      <c r="H83" s="19"/>
      <c r="I83" s="17"/>
      <c r="J83" s="18"/>
      <c r="K83" s="18"/>
      <c r="L83" s="18"/>
      <c r="M83" s="18"/>
      <c r="N83" s="18"/>
      <c r="O83" s="18"/>
      <c r="P83" s="24"/>
      <c r="Q83" s="18"/>
      <c r="R83" s="18"/>
      <c r="S83" s="18"/>
      <c r="T83" s="18"/>
    </row>
    <row r="84" spans="1:20">
      <c r="A84" s="4">
        <v>80</v>
      </c>
      <c r="B84" s="17"/>
      <c r="C84" s="18"/>
      <c r="D84" s="18"/>
      <c r="E84" s="19"/>
      <c r="F84" s="18"/>
      <c r="G84" s="19"/>
      <c r="H84" s="19"/>
      <c r="I84" s="17"/>
      <c r="J84" s="18"/>
      <c r="K84" s="18"/>
      <c r="L84" s="18"/>
      <c r="M84" s="18"/>
      <c r="N84" s="18"/>
      <c r="O84" s="18"/>
      <c r="P84" s="24"/>
      <c r="Q84" s="18"/>
      <c r="R84" s="18"/>
      <c r="S84" s="18"/>
      <c r="T84" s="18"/>
    </row>
    <row r="85" spans="1:20">
      <c r="A85" s="4">
        <v>81</v>
      </c>
      <c r="B85" s="17"/>
      <c r="C85" s="18"/>
      <c r="D85" s="18"/>
      <c r="E85" s="19"/>
      <c r="F85" s="18"/>
      <c r="G85" s="19"/>
      <c r="H85" s="19"/>
      <c r="I85" s="17"/>
      <c r="J85" s="18"/>
      <c r="K85" s="18"/>
      <c r="L85" s="18"/>
      <c r="M85" s="18"/>
      <c r="N85" s="18"/>
      <c r="O85" s="18"/>
      <c r="P85" s="24"/>
      <c r="Q85" s="18"/>
      <c r="R85" s="18"/>
      <c r="S85" s="18"/>
      <c r="T85" s="18"/>
    </row>
    <row r="86" spans="1:20">
      <c r="A86" s="4">
        <v>82</v>
      </c>
      <c r="B86" s="17"/>
      <c r="C86" s="18"/>
      <c r="D86" s="18"/>
      <c r="E86" s="19"/>
      <c r="F86" s="18"/>
      <c r="G86" s="19"/>
      <c r="H86" s="19"/>
      <c r="I86" s="17"/>
      <c r="J86" s="18"/>
      <c r="K86" s="18"/>
      <c r="L86" s="18"/>
      <c r="M86" s="18"/>
      <c r="N86" s="18"/>
      <c r="O86" s="18"/>
      <c r="P86" s="24"/>
      <c r="Q86" s="18"/>
      <c r="R86" s="18"/>
      <c r="S86" s="18"/>
      <c r="T86" s="18"/>
    </row>
    <row r="87" spans="1:20">
      <c r="A87" s="4">
        <v>83</v>
      </c>
      <c r="B87" s="17"/>
      <c r="C87" s="18"/>
      <c r="D87" s="18"/>
      <c r="E87" s="19"/>
      <c r="F87" s="18"/>
      <c r="G87" s="19"/>
      <c r="H87" s="19"/>
      <c r="I87" s="17"/>
      <c r="J87" s="18"/>
      <c r="K87" s="18"/>
      <c r="L87" s="18"/>
      <c r="M87" s="18"/>
      <c r="N87" s="18"/>
      <c r="O87" s="18"/>
      <c r="P87" s="24"/>
      <c r="Q87" s="18"/>
      <c r="R87" s="18"/>
      <c r="S87" s="18"/>
      <c r="T87" s="18"/>
    </row>
    <row r="88" spans="1:20">
      <c r="A88" s="4">
        <v>84</v>
      </c>
      <c r="B88" s="17"/>
      <c r="C88" s="18"/>
      <c r="D88" s="18"/>
      <c r="E88" s="19"/>
      <c r="F88" s="18"/>
      <c r="G88" s="19"/>
      <c r="H88" s="19"/>
      <c r="I88" s="17"/>
      <c r="J88" s="18"/>
      <c r="K88" s="18"/>
      <c r="L88" s="18"/>
      <c r="M88" s="18"/>
      <c r="N88" s="18"/>
      <c r="O88" s="18"/>
      <c r="P88" s="24"/>
      <c r="Q88" s="18"/>
      <c r="R88" s="18"/>
      <c r="S88" s="18"/>
      <c r="T88" s="18"/>
    </row>
    <row r="89" spans="1:20">
      <c r="A89" s="4">
        <v>85</v>
      </c>
      <c r="B89" s="17"/>
      <c r="C89" s="18"/>
      <c r="D89" s="18"/>
      <c r="E89" s="19"/>
      <c r="F89" s="18"/>
      <c r="G89" s="19"/>
      <c r="H89" s="19"/>
      <c r="I89" s="17"/>
      <c r="J89" s="18"/>
      <c r="K89" s="18"/>
      <c r="L89" s="18"/>
      <c r="M89" s="18"/>
      <c r="N89" s="18"/>
      <c r="O89" s="18"/>
      <c r="P89" s="24"/>
      <c r="Q89" s="18"/>
      <c r="R89" s="18"/>
      <c r="S89" s="18"/>
      <c r="T89" s="18"/>
    </row>
    <row r="90" spans="1:20">
      <c r="A90" s="4">
        <v>86</v>
      </c>
      <c r="B90" s="17"/>
      <c r="C90" s="18"/>
      <c r="D90" s="18"/>
      <c r="E90" s="19"/>
      <c r="F90" s="18"/>
      <c r="G90" s="19"/>
      <c r="H90" s="19"/>
      <c r="I90" s="17"/>
      <c r="J90" s="18"/>
      <c r="K90" s="18"/>
      <c r="L90" s="18"/>
      <c r="M90" s="18"/>
      <c r="N90" s="18"/>
      <c r="O90" s="18"/>
      <c r="P90" s="24"/>
      <c r="Q90" s="18"/>
      <c r="R90" s="18"/>
      <c r="S90" s="18"/>
      <c r="T90" s="18"/>
    </row>
    <row r="91" spans="1:20">
      <c r="A91" s="4">
        <v>87</v>
      </c>
      <c r="B91" s="17"/>
      <c r="C91" s="18"/>
      <c r="D91" s="18"/>
      <c r="E91" s="19"/>
      <c r="F91" s="18"/>
      <c r="G91" s="19"/>
      <c r="H91" s="19"/>
      <c r="I91" s="17"/>
      <c r="J91" s="18"/>
      <c r="K91" s="18"/>
      <c r="L91" s="18"/>
      <c r="M91" s="18"/>
      <c r="N91" s="18"/>
      <c r="O91" s="18"/>
      <c r="P91" s="24"/>
      <c r="Q91" s="18"/>
      <c r="R91" s="18"/>
      <c r="S91" s="18"/>
      <c r="T91" s="18"/>
    </row>
    <row r="92" spans="1:20">
      <c r="A92" s="4">
        <v>88</v>
      </c>
      <c r="B92" s="17"/>
      <c r="C92" s="18"/>
      <c r="D92" s="18"/>
      <c r="E92" s="19"/>
      <c r="F92" s="18"/>
      <c r="G92" s="19"/>
      <c r="H92" s="19"/>
      <c r="I92" s="17"/>
      <c r="J92" s="18"/>
      <c r="K92" s="18"/>
      <c r="L92" s="18"/>
      <c r="M92" s="18"/>
      <c r="N92" s="18"/>
      <c r="O92" s="18"/>
      <c r="P92" s="24"/>
      <c r="Q92" s="18"/>
      <c r="R92" s="18"/>
      <c r="S92" s="18"/>
      <c r="T92" s="18"/>
    </row>
    <row r="93" spans="1:20">
      <c r="A93" s="4">
        <v>89</v>
      </c>
      <c r="B93" s="17"/>
      <c r="C93" s="18"/>
      <c r="D93" s="18"/>
      <c r="E93" s="19"/>
      <c r="F93" s="18"/>
      <c r="G93" s="19"/>
      <c r="H93" s="19"/>
      <c r="I93" s="17"/>
      <c r="J93" s="18"/>
      <c r="K93" s="18"/>
      <c r="L93" s="18"/>
      <c r="M93" s="18"/>
      <c r="N93" s="18"/>
      <c r="O93" s="18"/>
      <c r="P93" s="24"/>
      <c r="Q93" s="18"/>
      <c r="R93" s="18"/>
      <c r="S93" s="18"/>
      <c r="T93" s="18"/>
    </row>
    <row r="94" spans="1:20">
      <c r="A94" s="4">
        <v>90</v>
      </c>
      <c r="B94" s="17"/>
      <c r="C94" s="18"/>
      <c r="D94" s="18"/>
      <c r="E94" s="19"/>
      <c r="F94" s="18"/>
      <c r="G94" s="19"/>
      <c r="H94" s="19"/>
      <c r="I94" s="17"/>
      <c r="J94" s="18"/>
      <c r="K94" s="18"/>
      <c r="L94" s="18"/>
      <c r="M94" s="18"/>
      <c r="N94" s="18"/>
      <c r="O94" s="18"/>
      <c r="P94" s="24"/>
      <c r="Q94" s="18"/>
      <c r="R94" s="18"/>
      <c r="S94" s="18"/>
      <c r="T94" s="18"/>
    </row>
    <row r="95" spans="1:20">
      <c r="A95" s="4">
        <v>91</v>
      </c>
      <c r="B95" s="17"/>
      <c r="C95" s="18"/>
      <c r="D95" s="18"/>
      <c r="E95" s="19"/>
      <c r="F95" s="18"/>
      <c r="G95" s="19"/>
      <c r="H95" s="19"/>
      <c r="I95" s="17"/>
      <c r="J95" s="18"/>
      <c r="K95" s="18"/>
      <c r="L95" s="18"/>
      <c r="M95" s="18"/>
      <c r="N95" s="18"/>
      <c r="O95" s="18"/>
      <c r="P95" s="24"/>
      <c r="Q95" s="18"/>
      <c r="R95" s="18"/>
      <c r="S95" s="18"/>
      <c r="T95" s="18"/>
    </row>
    <row r="96" spans="1:20">
      <c r="A96" s="4">
        <v>92</v>
      </c>
      <c r="B96" s="17"/>
      <c r="C96" s="18"/>
      <c r="D96" s="18"/>
      <c r="E96" s="19"/>
      <c r="F96" s="18"/>
      <c r="G96" s="19"/>
      <c r="H96" s="19"/>
      <c r="I96" s="17"/>
      <c r="J96" s="18"/>
      <c r="K96" s="18"/>
      <c r="L96" s="18"/>
      <c r="M96" s="18"/>
      <c r="N96" s="18"/>
      <c r="O96" s="18"/>
      <c r="P96" s="24"/>
      <c r="Q96" s="18"/>
      <c r="R96" s="18"/>
      <c r="S96" s="18"/>
      <c r="T96" s="18"/>
    </row>
    <row r="97" spans="1:20">
      <c r="A97" s="4">
        <v>93</v>
      </c>
      <c r="B97" s="17"/>
      <c r="C97" s="18"/>
      <c r="D97" s="18"/>
      <c r="E97" s="19"/>
      <c r="F97" s="18"/>
      <c r="G97" s="19"/>
      <c r="H97" s="19"/>
      <c r="I97" s="17"/>
      <c r="J97" s="18"/>
      <c r="K97" s="18"/>
      <c r="L97" s="18"/>
      <c r="M97" s="18"/>
      <c r="N97" s="18"/>
      <c r="O97" s="18"/>
      <c r="P97" s="24"/>
      <c r="Q97" s="18"/>
      <c r="R97" s="18"/>
      <c r="S97" s="18"/>
      <c r="T97" s="18"/>
    </row>
    <row r="98" spans="1:20">
      <c r="A98" s="4">
        <v>94</v>
      </c>
      <c r="B98" s="17"/>
      <c r="C98" s="18"/>
      <c r="D98" s="18"/>
      <c r="E98" s="19"/>
      <c r="F98" s="18"/>
      <c r="G98" s="19"/>
      <c r="H98" s="19"/>
      <c r="I98" s="17"/>
      <c r="J98" s="18"/>
      <c r="K98" s="18"/>
      <c r="L98" s="18"/>
      <c r="M98" s="18"/>
      <c r="N98" s="18"/>
      <c r="O98" s="18"/>
      <c r="P98" s="24"/>
      <c r="Q98" s="18"/>
      <c r="R98" s="18"/>
      <c r="S98" s="18"/>
      <c r="T98" s="18"/>
    </row>
    <row r="99" spans="1:20">
      <c r="A99" s="4">
        <v>95</v>
      </c>
      <c r="B99" s="17"/>
      <c r="C99" s="18"/>
      <c r="D99" s="18"/>
      <c r="E99" s="19"/>
      <c r="F99" s="18"/>
      <c r="G99" s="19"/>
      <c r="H99" s="19"/>
      <c r="I99" s="17"/>
      <c r="J99" s="18"/>
      <c r="K99" s="18"/>
      <c r="L99" s="18"/>
      <c r="M99" s="18"/>
      <c r="N99" s="18"/>
      <c r="O99" s="18"/>
      <c r="P99" s="24"/>
      <c r="Q99" s="18"/>
      <c r="R99" s="18"/>
      <c r="S99" s="18"/>
      <c r="T99" s="18"/>
    </row>
    <row r="100" spans="1:20">
      <c r="A100" s="4">
        <v>96</v>
      </c>
      <c r="B100" s="17"/>
      <c r="C100" s="18"/>
      <c r="D100" s="18"/>
      <c r="E100" s="19"/>
      <c r="F100" s="18"/>
      <c r="G100" s="19"/>
      <c r="H100" s="19"/>
      <c r="I100" s="17"/>
      <c r="J100" s="18"/>
      <c r="K100" s="18"/>
      <c r="L100" s="18"/>
      <c r="M100" s="18"/>
      <c r="N100" s="18"/>
      <c r="O100" s="18"/>
      <c r="P100" s="24"/>
      <c r="Q100" s="18"/>
      <c r="R100" s="18"/>
      <c r="S100" s="18"/>
      <c r="T100" s="18"/>
    </row>
    <row r="101" spans="1:20">
      <c r="A101" s="4">
        <v>97</v>
      </c>
      <c r="B101" s="17"/>
      <c r="C101" s="18"/>
      <c r="D101" s="18"/>
      <c r="E101" s="19"/>
      <c r="F101" s="18"/>
      <c r="G101" s="19"/>
      <c r="H101" s="19"/>
      <c r="I101" s="17"/>
      <c r="J101" s="18"/>
      <c r="K101" s="18"/>
      <c r="L101" s="18"/>
      <c r="M101" s="18"/>
      <c r="N101" s="18"/>
      <c r="O101" s="18"/>
      <c r="P101" s="24"/>
      <c r="Q101" s="18"/>
      <c r="R101" s="18"/>
      <c r="S101" s="18"/>
      <c r="T101" s="18"/>
    </row>
    <row r="102" spans="1:20">
      <c r="A102" s="4">
        <v>98</v>
      </c>
      <c r="B102" s="17"/>
      <c r="C102" s="18"/>
      <c r="D102" s="18"/>
      <c r="E102" s="19"/>
      <c r="F102" s="18"/>
      <c r="G102" s="19"/>
      <c r="H102" s="19"/>
      <c r="I102" s="17"/>
      <c r="J102" s="18"/>
      <c r="K102" s="18"/>
      <c r="L102" s="18"/>
      <c r="M102" s="18"/>
      <c r="N102" s="18"/>
      <c r="O102" s="18"/>
      <c r="P102" s="24"/>
      <c r="Q102" s="18"/>
      <c r="R102" s="18"/>
      <c r="S102" s="18"/>
      <c r="T102" s="18"/>
    </row>
    <row r="103" spans="1:20">
      <c r="A103" s="4">
        <v>99</v>
      </c>
      <c r="B103" s="17"/>
      <c r="C103" s="18"/>
      <c r="D103" s="18"/>
      <c r="E103" s="19"/>
      <c r="F103" s="18"/>
      <c r="G103" s="19"/>
      <c r="H103" s="19"/>
      <c r="I103" s="17"/>
      <c r="J103" s="18"/>
      <c r="K103" s="18"/>
      <c r="L103" s="18"/>
      <c r="M103" s="18"/>
      <c r="N103" s="18"/>
      <c r="O103" s="18"/>
      <c r="P103" s="24"/>
      <c r="Q103" s="18"/>
      <c r="R103" s="18"/>
      <c r="S103" s="18"/>
      <c r="T103" s="18"/>
    </row>
    <row r="104" spans="1:20">
      <c r="A104" s="4">
        <v>100</v>
      </c>
      <c r="B104" s="17"/>
      <c r="C104" s="18"/>
      <c r="D104" s="18"/>
      <c r="E104" s="19"/>
      <c r="F104" s="18"/>
      <c r="G104" s="19"/>
      <c r="H104" s="19"/>
      <c r="I104" s="17"/>
      <c r="J104" s="18"/>
      <c r="K104" s="18"/>
      <c r="L104" s="18"/>
      <c r="M104" s="18"/>
      <c r="N104" s="18"/>
      <c r="O104" s="18"/>
      <c r="P104" s="24"/>
      <c r="Q104" s="18"/>
      <c r="R104" s="18"/>
      <c r="S104" s="18"/>
      <c r="T104" s="18"/>
    </row>
    <row r="105" spans="1:20">
      <c r="A105" s="4">
        <v>101</v>
      </c>
      <c r="B105" s="17"/>
      <c r="C105" s="18"/>
      <c r="D105" s="18"/>
      <c r="E105" s="19"/>
      <c r="F105" s="18"/>
      <c r="G105" s="19"/>
      <c r="H105" s="19"/>
      <c r="I105" s="17"/>
      <c r="J105" s="18"/>
      <c r="K105" s="18"/>
      <c r="L105" s="18"/>
      <c r="M105" s="18"/>
      <c r="N105" s="18"/>
      <c r="O105" s="18"/>
      <c r="P105" s="24"/>
      <c r="Q105" s="18"/>
      <c r="R105" s="18"/>
      <c r="S105" s="18"/>
      <c r="T105" s="18"/>
    </row>
    <row r="106" spans="1:20">
      <c r="A106" s="4">
        <v>102</v>
      </c>
      <c r="B106" s="17"/>
      <c r="C106" s="18"/>
      <c r="D106" s="18"/>
      <c r="E106" s="19"/>
      <c r="F106" s="18"/>
      <c r="G106" s="19"/>
      <c r="H106" s="19"/>
      <c r="I106" s="17"/>
      <c r="J106" s="18"/>
      <c r="K106" s="18"/>
      <c r="L106" s="18"/>
      <c r="M106" s="18"/>
      <c r="N106" s="18"/>
      <c r="O106" s="18"/>
      <c r="P106" s="24"/>
      <c r="Q106" s="18"/>
      <c r="R106" s="18"/>
      <c r="S106" s="18"/>
      <c r="T106" s="18"/>
    </row>
    <row r="107" spans="1:20">
      <c r="A107" s="4">
        <v>103</v>
      </c>
      <c r="B107" s="17"/>
      <c r="C107" s="18"/>
      <c r="D107" s="18"/>
      <c r="E107" s="19"/>
      <c r="F107" s="18"/>
      <c r="G107" s="19"/>
      <c r="H107" s="19"/>
      <c r="I107" s="17"/>
      <c r="J107" s="18"/>
      <c r="K107" s="18"/>
      <c r="L107" s="18"/>
      <c r="M107" s="18"/>
      <c r="N107" s="18"/>
      <c r="O107" s="18"/>
      <c r="P107" s="24"/>
      <c r="Q107" s="18"/>
      <c r="R107" s="18"/>
      <c r="S107" s="18"/>
      <c r="T107" s="18"/>
    </row>
    <row r="108" spans="1:20">
      <c r="A108" s="4">
        <v>104</v>
      </c>
      <c r="B108" s="17"/>
      <c r="C108" s="18"/>
      <c r="D108" s="18"/>
      <c r="E108" s="19"/>
      <c r="F108" s="18"/>
      <c r="G108" s="19"/>
      <c r="H108" s="19"/>
      <c r="I108" s="17"/>
      <c r="J108" s="18"/>
      <c r="K108" s="18"/>
      <c r="L108" s="18"/>
      <c r="M108" s="18"/>
      <c r="N108" s="18"/>
      <c r="O108" s="18"/>
      <c r="P108" s="24"/>
      <c r="Q108" s="18"/>
      <c r="R108" s="18"/>
      <c r="S108" s="18"/>
      <c r="T108" s="18"/>
    </row>
    <row r="109" spans="1:20">
      <c r="A109" s="4">
        <v>105</v>
      </c>
      <c r="B109" s="17"/>
      <c r="C109" s="18"/>
      <c r="D109" s="18"/>
      <c r="E109" s="19"/>
      <c r="F109" s="18"/>
      <c r="G109" s="19"/>
      <c r="H109" s="19"/>
      <c r="I109" s="17"/>
      <c r="J109" s="18"/>
      <c r="K109" s="18"/>
      <c r="L109" s="18"/>
      <c r="M109" s="18"/>
      <c r="N109" s="18"/>
      <c r="O109" s="18"/>
      <c r="P109" s="24"/>
      <c r="Q109" s="18"/>
      <c r="R109" s="18"/>
      <c r="S109" s="18"/>
      <c r="T109" s="18"/>
    </row>
    <row r="110" spans="1:20">
      <c r="A110" s="4">
        <v>106</v>
      </c>
      <c r="B110" s="17"/>
      <c r="C110" s="18"/>
      <c r="D110" s="18"/>
      <c r="E110" s="19"/>
      <c r="F110" s="18"/>
      <c r="G110" s="19"/>
      <c r="H110" s="19"/>
      <c r="I110" s="17"/>
      <c r="J110" s="18"/>
      <c r="K110" s="18"/>
      <c r="L110" s="18"/>
      <c r="M110" s="18"/>
      <c r="N110" s="18"/>
      <c r="O110" s="18"/>
      <c r="P110" s="24"/>
      <c r="Q110" s="18"/>
      <c r="R110" s="18"/>
      <c r="S110" s="18"/>
      <c r="T110" s="18"/>
    </row>
    <row r="111" spans="1:20">
      <c r="A111" s="4">
        <v>107</v>
      </c>
      <c r="B111" s="17"/>
      <c r="C111" s="18"/>
      <c r="D111" s="18"/>
      <c r="E111" s="19"/>
      <c r="F111" s="18"/>
      <c r="G111" s="19"/>
      <c r="H111" s="19"/>
      <c r="I111" s="17"/>
      <c r="J111" s="18"/>
      <c r="K111" s="18"/>
      <c r="L111" s="18"/>
      <c r="M111" s="18"/>
      <c r="N111" s="18"/>
      <c r="O111" s="18"/>
      <c r="P111" s="24"/>
      <c r="Q111" s="18"/>
      <c r="R111" s="18"/>
      <c r="S111" s="18"/>
      <c r="T111" s="18"/>
    </row>
    <row r="112" spans="1:20">
      <c r="A112" s="4">
        <v>108</v>
      </c>
      <c r="B112" s="17"/>
      <c r="C112" s="18"/>
      <c r="D112" s="18"/>
      <c r="E112" s="19"/>
      <c r="F112" s="18"/>
      <c r="G112" s="19"/>
      <c r="H112" s="19"/>
      <c r="I112" s="17"/>
      <c r="J112" s="18"/>
      <c r="K112" s="18"/>
      <c r="L112" s="18"/>
      <c r="M112" s="18"/>
      <c r="N112" s="18"/>
      <c r="O112" s="18"/>
      <c r="P112" s="24"/>
      <c r="Q112" s="18"/>
      <c r="R112" s="18"/>
      <c r="S112" s="18"/>
      <c r="T112" s="18"/>
    </row>
    <row r="113" spans="1:20">
      <c r="A113" s="4">
        <v>109</v>
      </c>
      <c r="B113" s="17"/>
      <c r="C113" s="18"/>
      <c r="D113" s="18"/>
      <c r="E113" s="19"/>
      <c r="F113" s="18"/>
      <c r="G113" s="19"/>
      <c r="H113" s="19"/>
      <c r="I113" s="17"/>
      <c r="J113" s="18"/>
      <c r="K113" s="18"/>
      <c r="L113" s="18"/>
      <c r="M113" s="18"/>
      <c r="N113" s="18"/>
      <c r="O113" s="18"/>
      <c r="P113" s="24"/>
      <c r="Q113" s="18"/>
      <c r="R113" s="18"/>
      <c r="S113" s="18"/>
      <c r="T113" s="18"/>
    </row>
    <row r="114" spans="1:20">
      <c r="A114" s="4">
        <v>110</v>
      </c>
      <c r="B114" s="17"/>
      <c r="C114" s="18"/>
      <c r="D114" s="18"/>
      <c r="E114" s="19"/>
      <c r="F114" s="18"/>
      <c r="G114" s="19"/>
      <c r="H114" s="19"/>
      <c r="I114" s="17"/>
      <c r="J114" s="18"/>
      <c r="K114" s="18"/>
      <c r="L114" s="18"/>
      <c r="M114" s="18"/>
      <c r="N114" s="18"/>
      <c r="O114" s="18"/>
      <c r="P114" s="24"/>
      <c r="Q114" s="18"/>
      <c r="R114" s="18"/>
      <c r="S114" s="18"/>
      <c r="T114" s="18"/>
    </row>
    <row r="115" spans="1:20">
      <c r="A115" s="4">
        <v>111</v>
      </c>
      <c r="B115" s="17"/>
      <c r="C115" s="18"/>
      <c r="D115" s="18"/>
      <c r="E115" s="19"/>
      <c r="F115" s="18"/>
      <c r="G115" s="19"/>
      <c r="H115" s="19"/>
      <c r="I115" s="17"/>
      <c r="J115" s="18"/>
      <c r="K115" s="18"/>
      <c r="L115" s="18"/>
      <c r="M115" s="18"/>
      <c r="N115" s="18"/>
      <c r="O115" s="18"/>
      <c r="P115" s="24"/>
      <c r="Q115" s="18"/>
      <c r="R115" s="18"/>
      <c r="S115" s="18"/>
      <c r="T115" s="18"/>
    </row>
    <row r="116" spans="1:20">
      <c r="A116" s="4">
        <v>112</v>
      </c>
      <c r="B116" s="17"/>
      <c r="C116" s="18"/>
      <c r="D116" s="18"/>
      <c r="E116" s="19"/>
      <c r="F116" s="18"/>
      <c r="G116" s="19"/>
      <c r="H116" s="19"/>
      <c r="I116" s="17"/>
      <c r="J116" s="18"/>
      <c r="K116" s="18"/>
      <c r="L116" s="18"/>
      <c r="M116" s="18"/>
      <c r="N116" s="18"/>
      <c r="O116" s="18"/>
      <c r="P116" s="24"/>
      <c r="Q116" s="18"/>
      <c r="R116" s="18"/>
      <c r="S116" s="18"/>
      <c r="T116" s="18"/>
    </row>
    <row r="117" spans="1:20">
      <c r="A117" s="4">
        <v>113</v>
      </c>
      <c r="B117" s="17"/>
      <c r="C117" s="18"/>
      <c r="D117" s="18"/>
      <c r="E117" s="19"/>
      <c r="F117" s="18"/>
      <c r="G117" s="19"/>
      <c r="H117" s="19"/>
      <c r="I117" s="17"/>
      <c r="J117" s="18"/>
      <c r="K117" s="18"/>
      <c r="L117" s="18"/>
      <c r="M117" s="18"/>
      <c r="N117" s="18"/>
      <c r="O117" s="18"/>
      <c r="P117" s="24"/>
      <c r="Q117" s="18"/>
      <c r="R117" s="18"/>
      <c r="S117" s="18"/>
      <c r="T117" s="18"/>
    </row>
    <row r="118" spans="1:20">
      <c r="A118" s="4">
        <v>114</v>
      </c>
      <c r="B118" s="17"/>
      <c r="C118" s="18"/>
      <c r="D118" s="18"/>
      <c r="E118" s="19"/>
      <c r="F118" s="18"/>
      <c r="G118" s="19"/>
      <c r="H118" s="19"/>
      <c r="I118" s="17"/>
      <c r="J118" s="18"/>
      <c r="K118" s="18"/>
      <c r="L118" s="18"/>
      <c r="M118" s="18"/>
      <c r="N118" s="18"/>
      <c r="O118" s="18"/>
      <c r="P118" s="24"/>
      <c r="Q118" s="18"/>
      <c r="R118" s="18"/>
      <c r="S118" s="18"/>
      <c r="T118" s="18"/>
    </row>
    <row r="119" spans="1:20">
      <c r="A119" s="4">
        <v>115</v>
      </c>
      <c r="B119" s="17"/>
      <c r="C119" s="18"/>
      <c r="D119" s="18"/>
      <c r="E119" s="19"/>
      <c r="F119" s="18"/>
      <c r="G119" s="19"/>
      <c r="H119" s="19"/>
      <c r="I119" s="17"/>
      <c r="J119" s="18"/>
      <c r="K119" s="18"/>
      <c r="L119" s="18"/>
      <c r="M119" s="18"/>
      <c r="N119" s="18"/>
      <c r="O119" s="18"/>
      <c r="P119" s="24"/>
      <c r="Q119" s="18"/>
      <c r="R119" s="18"/>
      <c r="S119" s="18"/>
      <c r="T119" s="18"/>
    </row>
    <row r="120" spans="1:20">
      <c r="A120" s="4">
        <v>116</v>
      </c>
      <c r="B120" s="17"/>
      <c r="C120" s="18"/>
      <c r="D120" s="18"/>
      <c r="E120" s="19"/>
      <c r="F120" s="18"/>
      <c r="G120" s="19"/>
      <c r="H120" s="19"/>
      <c r="I120" s="17"/>
      <c r="J120" s="18"/>
      <c r="K120" s="18"/>
      <c r="L120" s="18"/>
      <c r="M120" s="18"/>
      <c r="N120" s="18"/>
      <c r="O120" s="18"/>
      <c r="P120" s="24"/>
      <c r="Q120" s="18"/>
      <c r="R120" s="18"/>
      <c r="S120" s="18"/>
      <c r="T120" s="18"/>
    </row>
    <row r="121" spans="1:20">
      <c r="A121" s="4">
        <v>117</v>
      </c>
      <c r="B121" s="17"/>
      <c r="C121" s="18"/>
      <c r="D121" s="18"/>
      <c r="E121" s="19"/>
      <c r="F121" s="18"/>
      <c r="G121" s="19"/>
      <c r="H121" s="19"/>
      <c r="I121" s="17"/>
      <c r="J121" s="18"/>
      <c r="K121" s="18"/>
      <c r="L121" s="18"/>
      <c r="M121" s="18"/>
      <c r="N121" s="18"/>
      <c r="O121" s="18"/>
      <c r="P121" s="24"/>
      <c r="Q121" s="18"/>
      <c r="R121" s="18"/>
      <c r="S121" s="18"/>
      <c r="T121" s="18"/>
    </row>
    <row r="122" spans="1:20">
      <c r="A122" s="4">
        <v>118</v>
      </c>
      <c r="B122" s="17"/>
      <c r="C122" s="18"/>
      <c r="D122" s="18"/>
      <c r="E122" s="19"/>
      <c r="F122" s="18"/>
      <c r="G122" s="19"/>
      <c r="H122" s="19"/>
      <c r="I122" s="17"/>
      <c r="J122" s="18"/>
      <c r="K122" s="18"/>
      <c r="L122" s="18"/>
      <c r="M122" s="18"/>
      <c r="N122" s="18"/>
      <c r="O122" s="18"/>
      <c r="P122" s="24"/>
      <c r="Q122" s="18"/>
      <c r="R122" s="18"/>
      <c r="S122" s="18"/>
      <c r="T122" s="18"/>
    </row>
    <row r="123" spans="1:20">
      <c r="A123" s="4">
        <v>119</v>
      </c>
      <c r="B123" s="17"/>
      <c r="C123" s="18"/>
      <c r="D123" s="18"/>
      <c r="E123" s="19"/>
      <c r="F123" s="18"/>
      <c r="G123" s="19"/>
      <c r="H123" s="19"/>
      <c r="I123" s="17"/>
      <c r="J123" s="18"/>
      <c r="K123" s="18"/>
      <c r="L123" s="18"/>
      <c r="M123" s="18"/>
      <c r="N123" s="18"/>
      <c r="O123" s="18"/>
      <c r="P123" s="24"/>
      <c r="Q123" s="18"/>
      <c r="R123" s="18"/>
      <c r="S123" s="18"/>
      <c r="T123" s="18"/>
    </row>
    <row r="124" spans="1:20">
      <c r="A124" s="4">
        <v>120</v>
      </c>
      <c r="B124" s="17"/>
      <c r="C124" s="18"/>
      <c r="D124" s="18"/>
      <c r="E124" s="19"/>
      <c r="F124" s="18"/>
      <c r="G124" s="19"/>
      <c r="H124" s="19"/>
      <c r="I124" s="17"/>
      <c r="J124" s="18"/>
      <c r="K124" s="18"/>
      <c r="L124" s="18"/>
      <c r="M124" s="18"/>
      <c r="N124" s="18"/>
      <c r="O124" s="18"/>
      <c r="P124" s="24"/>
      <c r="Q124" s="18"/>
      <c r="R124" s="18"/>
      <c r="S124" s="18"/>
      <c r="T124" s="18"/>
    </row>
    <row r="125" spans="1:20">
      <c r="A125" s="4">
        <v>121</v>
      </c>
      <c r="B125" s="17"/>
      <c r="C125" s="18"/>
      <c r="D125" s="18"/>
      <c r="E125" s="19"/>
      <c r="F125" s="18"/>
      <c r="G125" s="19"/>
      <c r="H125" s="19"/>
      <c r="I125" s="17"/>
      <c r="J125" s="18"/>
      <c r="K125" s="18"/>
      <c r="L125" s="18"/>
      <c r="M125" s="18"/>
      <c r="N125" s="18"/>
      <c r="O125" s="18"/>
      <c r="P125" s="24"/>
      <c r="Q125" s="18"/>
      <c r="R125" s="18"/>
      <c r="S125" s="18"/>
      <c r="T125" s="18"/>
    </row>
    <row r="126" spans="1:20">
      <c r="A126" s="4">
        <v>122</v>
      </c>
      <c r="B126" s="17"/>
      <c r="C126" s="18"/>
      <c r="D126" s="18"/>
      <c r="E126" s="19"/>
      <c r="F126" s="18"/>
      <c r="G126" s="19"/>
      <c r="H126" s="19"/>
      <c r="I126" s="17"/>
      <c r="J126" s="18"/>
      <c r="K126" s="18"/>
      <c r="L126" s="18"/>
      <c r="M126" s="18"/>
      <c r="N126" s="18"/>
      <c r="O126" s="18"/>
      <c r="P126" s="24"/>
      <c r="Q126" s="18"/>
      <c r="R126" s="18"/>
      <c r="S126" s="18"/>
      <c r="T126" s="18"/>
    </row>
    <row r="127" spans="1:20">
      <c r="A127" s="4">
        <v>123</v>
      </c>
      <c r="B127" s="17"/>
      <c r="C127" s="18"/>
      <c r="D127" s="18"/>
      <c r="E127" s="19"/>
      <c r="F127" s="18"/>
      <c r="G127" s="19"/>
      <c r="H127" s="19"/>
      <c r="I127" s="17"/>
      <c r="J127" s="18"/>
      <c r="K127" s="18"/>
      <c r="L127" s="18"/>
      <c r="M127" s="18"/>
      <c r="N127" s="18"/>
      <c r="O127" s="18"/>
      <c r="P127" s="24"/>
      <c r="Q127" s="18"/>
      <c r="R127" s="18"/>
      <c r="S127" s="18"/>
      <c r="T127" s="18"/>
    </row>
    <row r="128" spans="1:20">
      <c r="A128" s="4">
        <v>124</v>
      </c>
      <c r="B128" s="17"/>
      <c r="C128" s="18"/>
      <c r="D128" s="18"/>
      <c r="E128" s="19"/>
      <c r="F128" s="18"/>
      <c r="G128" s="19"/>
      <c r="H128" s="19"/>
      <c r="I128" s="17"/>
      <c r="J128" s="18"/>
      <c r="K128" s="18"/>
      <c r="L128" s="18"/>
      <c r="M128" s="18"/>
      <c r="N128" s="18"/>
      <c r="O128" s="18"/>
      <c r="P128" s="24"/>
      <c r="Q128" s="18"/>
      <c r="R128" s="18"/>
      <c r="S128" s="18"/>
      <c r="T128" s="18"/>
    </row>
    <row r="129" spans="1:20">
      <c r="A129" s="4">
        <v>125</v>
      </c>
      <c r="B129" s="17"/>
      <c r="C129" s="18"/>
      <c r="D129" s="18"/>
      <c r="E129" s="19"/>
      <c r="F129" s="18"/>
      <c r="G129" s="19"/>
      <c r="H129" s="19"/>
      <c r="I129" s="17"/>
      <c r="J129" s="18"/>
      <c r="K129" s="18"/>
      <c r="L129" s="18"/>
      <c r="M129" s="18"/>
      <c r="N129" s="18"/>
      <c r="O129" s="18"/>
      <c r="P129" s="24"/>
      <c r="Q129" s="18"/>
      <c r="R129" s="18"/>
      <c r="S129" s="18"/>
      <c r="T129" s="18"/>
    </row>
    <row r="130" spans="1:20">
      <c r="A130" s="4">
        <v>126</v>
      </c>
      <c r="B130" s="17"/>
      <c r="C130" s="18"/>
      <c r="D130" s="18"/>
      <c r="E130" s="19"/>
      <c r="F130" s="18"/>
      <c r="G130" s="19"/>
      <c r="H130" s="19"/>
      <c r="I130" s="17"/>
      <c r="J130" s="18"/>
      <c r="K130" s="18"/>
      <c r="L130" s="18"/>
      <c r="M130" s="18"/>
      <c r="N130" s="18"/>
      <c r="O130" s="18"/>
      <c r="P130" s="24"/>
      <c r="Q130" s="18"/>
      <c r="R130" s="18"/>
      <c r="S130" s="18"/>
      <c r="T130" s="18"/>
    </row>
    <row r="131" spans="1:20">
      <c r="A131" s="4">
        <v>127</v>
      </c>
      <c r="B131" s="17"/>
      <c r="C131" s="18"/>
      <c r="D131" s="18"/>
      <c r="E131" s="19"/>
      <c r="F131" s="18"/>
      <c r="G131" s="19"/>
      <c r="H131" s="19"/>
      <c r="I131" s="17"/>
      <c r="J131" s="18"/>
      <c r="K131" s="18"/>
      <c r="L131" s="18"/>
      <c r="M131" s="18"/>
      <c r="N131" s="18"/>
      <c r="O131" s="18"/>
      <c r="P131" s="24"/>
      <c r="Q131" s="18"/>
      <c r="R131" s="18"/>
      <c r="S131" s="18"/>
      <c r="T131" s="18"/>
    </row>
    <row r="132" spans="1:20">
      <c r="A132" s="4">
        <v>128</v>
      </c>
      <c r="B132" s="17"/>
      <c r="C132" s="18"/>
      <c r="D132" s="18"/>
      <c r="E132" s="19"/>
      <c r="F132" s="18"/>
      <c r="G132" s="19"/>
      <c r="H132" s="19"/>
      <c r="I132" s="17"/>
      <c r="J132" s="18"/>
      <c r="K132" s="18"/>
      <c r="L132" s="18"/>
      <c r="M132" s="18"/>
      <c r="N132" s="18"/>
      <c r="O132" s="18"/>
      <c r="P132" s="24"/>
      <c r="Q132" s="18"/>
      <c r="R132" s="18"/>
      <c r="S132" s="18"/>
      <c r="T132" s="18"/>
    </row>
    <row r="133" spans="1:20">
      <c r="A133" s="4">
        <v>129</v>
      </c>
      <c r="B133" s="17"/>
      <c r="C133" s="18"/>
      <c r="D133" s="18"/>
      <c r="E133" s="19"/>
      <c r="F133" s="18"/>
      <c r="G133" s="19"/>
      <c r="H133" s="19"/>
      <c r="I133" s="17"/>
      <c r="J133" s="18"/>
      <c r="K133" s="18"/>
      <c r="L133" s="18"/>
      <c r="M133" s="18"/>
      <c r="N133" s="18"/>
      <c r="O133" s="18"/>
      <c r="P133" s="24"/>
      <c r="Q133" s="18"/>
      <c r="R133" s="18"/>
      <c r="S133" s="18"/>
      <c r="T133" s="18"/>
    </row>
    <row r="134" spans="1:20">
      <c r="A134" s="4">
        <v>130</v>
      </c>
      <c r="B134" s="17"/>
      <c r="C134" s="18"/>
      <c r="D134" s="18"/>
      <c r="E134" s="19"/>
      <c r="F134" s="18"/>
      <c r="G134" s="19"/>
      <c r="H134" s="19"/>
      <c r="I134" s="17"/>
      <c r="J134" s="18"/>
      <c r="K134" s="18"/>
      <c r="L134" s="18"/>
      <c r="M134" s="18"/>
      <c r="N134" s="18"/>
      <c r="O134" s="18"/>
      <c r="P134" s="24"/>
      <c r="Q134" s="18"/>
      <c r="R134" s="18"/>
      <c r="S134" s="18"/>
      <c r="T134" s="18"/>
    </row>
    <row r="135" spans="1:20">
      <c r="A135" s="4">
        <v>131</v>
      </c>
      <c r="B135" s="17"/>
      <c r="C135" s="18"/>
      <c r="D135" s="18"/>
      <c r="E135" s="19"/>
      <c r="F135" s="18"/>
      <c r="G135" s="19"/>
      <c r="H135" s="19"/>
      <c r="I135" s="17"/>
      <c r="J135" s="18"/>
      <c r="K135" s="18"/>
      <c r="L135" s="18"/>
      <c r="M135" s="18"/>
      <c r="N135" s="18"/>
      <c r="O135" s="18"/>
      <c r="P135" s="24"/>
      <c r="Q135" s="18"/>
      <c r="R135" s="18"/>
      <c r="S135" s="18"/>
      <c r="T135" s="18"/>
    </row>
    <row r="136" spans="1:20">
      <c r="A136" s="4">
        <v>132</v>
      </c>
      <c r="B136" s="17"/>
      <c r="C136" s="18"/>
      <c r="D136" s="18"/>
      <c r="E136" s="19"/>
      <c r="F136" s="18"/>
      <c r="G136" s="19"/>
      <c r="H136" s="19"/>
      <c r="I136" s="17"/>
      <c r="J136" s="18"/>
      <c r="K136" s="18"/>
      <c r="L136" s="18"/>
      <c r="M136" s="18"/>
      <c r="N136" s="18"/>
      <c r="O136" s="18"/>
      <c r="P136" s="24"/>
      <c r="Q136" s="18"/>
      <c r="R136" s="18"/>
      <c r="S136" s="18"/>
      <c r="T136" s="18"/>
    </row>
    <row r="137" spans="1:20">
      <c r="A137" s="4">
        <v>133</v>
      </c>
      <c r="B137" s="17"/>
      <c r="C137" s="18"/>
      <c r="D137" s="18"/>
      <c r="E137" s="19"/>
      <c r="F137" s="18"/>
      <c r="G137" s="19"/>
      <c r="H137" s="19"/>
      <c r="I137" s="17"/>
      <c r="J137" s="18"/>
      <c r="K137" s="18"/>
      <c r="L137" s="18"/>
      <c r="M137" s="18"/>
      <c r="N137" s="18"/>
      <c r="O137" s="18"/>
      <c r="P137" s="24"/>
      <c r="Q137" s="18"/>
      <c r="R137" s="18"/>
      <c r="S137" s="18"/>
      <c r="T137" s="18"/>
    </row>
    <row r="138" spans="1:20">
      <c r="A138" s="4">
        <v>134</v>
      </c>
      <c r="B138" s="17"/>
      <c r="C138" s="18"/>
      <c r="D138" s="18"/>
      <c r="E138" s="19"/>
      <c r="F138" s="18"/>
      <c r="G138" s="19"/>
      <c r="H138" s="19"/>
      <c r="I138" s="17"/>
      <c r="J138" s="18"/>
      <c r="K138" s="18"/>
      <c r="L138" s="18"/>
      <c r="M138" s="18"/>
      <c r="N138" s="18"/>
      <c r="O138" s="18"/>
      <c r="P138" s="24"/>
      <c r="Q138" s="18"/>
      <c r="R138" s="18"/>
      <c r="S138" s="18"/>
      <c r="T138" s="18"/>
    </row>
    <row r="139" spans="1:20">
      <c r="A139" s="4">
        <v>135</v>
      </c>
      <c r="B139" s="17"/>
      <c r="C139" s="18"/>
      <c r="D139" s="18"/>
      <c r="E139" s="19"/>
      <c r="F139" s="18"/>
      <c r="G139" s="19"/>
      <c r="H139" s="19"/>
      <c r="I139" s="17"/>
      <c r="J139" s="18"/>
      <c r="K139" s="18"/>
      <c r="L139" s="18"/>
      <c r="M139" s="18"/>
      <c r="N139" s="18"/>
      <c r="O139" s="18"/>
      <c r="P139" s="24"/>
      <c r="Q139" s="18"/>
      <c r="R139" s="18"/>
      <c r="S139" s="18"/>
      <c r="T139" s="18"/>
    </row>
    <row r="140" spans="1:20">
      <c r="A140" s="4">
        <v>136</v>
      </c>
      <c r="B140" s="17"/>
      <c r="C140" s="18"/>
      <c r="D140" s="18"/>
      <c r="E140" s="19"/>
      <c r="F140" s="18"/>
      <c r="G140" s="19"/>
      <c r="H140" s="19"/>
      <c r="I140" s="17"/>
      <c r="J140" s="18"/>
      <c r="K140" s="18"/>
      <c r="L140" s="18"/>
      <c r="M140" s="18"/>
      <c r="N140" s="18"/>
      <c r="O140" s="18"/>
      <c r="P140" s="24"/>
      <c r="Q140" s="18"/>
      <c r="R140" s="18"/>
      <c r="S140" s="18"/>
      <c r="T140" s="18"/>
    </row>
    <row r="141" spans="1:20">
      <c r="A141" s="4">
        <v>137</v>
      </c>
      <c r="B141" s="17"/>
      <c r="C141" s="18"/>
      <c r="D141" s="18"/>
      <c r="E141" s="19"/>
      <c r="F141" s="18"/>
      <c r="G141" s="19"/>
      <c r="H141" s="19"/>
      <c r="I141" s="17"/>
      <c r="J141" s="18"/>
      <c r="K141" s="18"/>
      <c r="L141" s="18"/>
      <c r="M141" s="18"/>
      <c r="N141" s="18"/>
      <c r="O141" s="18"/>
      <c r="P141" s="24"/>
      <c r="Q141" s="18"/>
      <c r="R141" s="18"/>
      <c r="S141" s="18"/>
      <c r="T141" s="18"/>
    </row>
    <row r="142" spans="1:20">
      <c r="A142" s="4">
        <v>138</v>
      </c>
      <c r="B142" s="17"/>
      <c r="C142" s="18"/>
      <c r="D142" s="18"/>
      <c r="E142" s="19"/>
      <c r="F142" s="18"/>
      <c r="G142" s="19"/>
      <c r="H142" s="19"/>
      <c r="I142" s="17"/>
      <c r="J142" s="18"/>
      <c r="K142" s="18"/>
      <c r="L142" s="18"/>
      <c r="M142" s="18"/>
      <c r="N142" s="18"/>
      <c r="O142" s="18"/>
      <c r="P142" s="24"/>
      <c r="Q142" s="18"/>
      <c r="R142" s="18"/>
      <c r="S142" s="18"/>
      <c r="T142" s="18"/>
    </row>
    <row r="143" spans="1:20">
      <c r="A143" s="4">
        <v>139</v>
      </c>
      <c r="B143" s="17"/>
      <c r="C143" s="18"/>
      <c r="D143" s="18"/>
      <c r="E143" s="19"/>
      <c r="F143" s="18"/>
      <c r="G143" s="19"/>
      <c r="H143" s="19"/>
      <c r="I143" s="17"/>
      <c r="J143" s="18"/>
      <c r="K143" s="18"/>
      <c r="L143" s="18"/>
      <c r="M143" s="18"/>
      <c r="N143" s="18"/>
      <c r="O143" s="18"/>
      <c r="P143" s="24"/>
      <c r="Q143" s="18"/>
      <c r="R143" s="18"/>
      <c r="S143" s="18"/>
      <c r="T143" s="18"/>
    </row>
    <row r="144" spans="1:20">
      <c r="A144" s="4">
        <v>140</v>
      </c>
      <c r="B144" s="17"/>
      <c r="C144" s="18"/>
      <c r="D144" s="18"/>
      <c r="E144" s="19"/>
      <c r="F144" s="18"/>
      <c r="G144" s="19"/>
      <c r="H144" s="19"/>
      <c r="I144" s="17"/>
      <c r="J144" s="18"/>
      <c r="K144" s="18"/>
      <c r="L144" s="18"/>
      <c r="M144" s="18"/>
      <c r="N144" s="18"/>
      <c r="O144" s="18"/>
      <c r="P144" s="24"/>
      <c r="Q144" s="18"/>
      <c r="R144" s="18"/>
      <c r="S144" s="18"/>
      <c r="T144" s="18"/>
    </row>
    <row r="145" spans="1:20">
      <c r="A145" s="4">
        <v>141</v>
      </c>
      <c r="B145" s="17"/>
      <c r="C145" s="18"/>
      <c r="D145" s="18"/>
      <c r="E145" s="19"/>
      <c r="F145" s="18"/>
      <c r="G145" s="19"/>
      <c r="H145" s="19"/>
      <c r="I145" s="17"/>
      <c r="J145" s="18"/>
      <c r="K145" s="18"/>
      <c r="L145" s="18"/>
      <c r="M145" s="18"/>
      <c r="N145" s="18"/>
      <c r="O145" s="18"/>
      <c r="P145" s="24"/>
      <c r="Q145" s="18"/>
      <c r="R145" s="18"/>
      <c r="S145" s="18"/>
      <c r="T145" s="18"/>
    </row>
    <row r="146" spans="1:20">
      <c r="A146" s="4">
        <v>142</v>
      </c>
      <c r="B146" s="17"/>
      <c r="C146" s="18"/>
      <c r="D146" s="18"/>
      <c r="E146" s="19"/>
      <c r="F146" s="18"/>
      <c r="G146" s="19"/>
      <c r="H146" s="19"/>
      <c r="I146" s="17"/>
      <c r="J146" s="18"/>
      <c r="K146" s="18"/>
      <c r="L146" s="18"/>
      <c r="M146" s="18"/>
      <c r="N146" s="18"/>
      <c r="O146" s="18"/>
      <c r="P146" s="24"/>
      <c r="Q146" s="18"/>
      <c r="R146" s="18"/>
      <c r="S146" s="18"/>
      <c r="T146" s="18"/>
    </row>
    <row r="147" spans="1:20">
      <c r="A147" s="4">
        <v>143</v>
      </c>
      <c r="B147" s="17"/>
      <c r="C147" s="18"/>
      <c r="D147" s="18"/>
      <c r="E147" s="19"/>
      <c r="F147" s="18"/>
      <c r="G147" s="19"/>
      <c r="H147" s="19"/>
      <c r="I147" s="17"/>
      <c r="J147" s="18"/>
      <c r="K147" s="18"/>
      <c r="L147" s="18"/>
      <c r="M147" s="18"/>
      <c r="N147" s="18"/>
      <c r="O147" s="18"/>
      <c r="P147" s="24"/>
      <c r="Q147" s="18"/>
      <c r="R147" s="18"/>
      <c r="S147" s="18"/>
      <c r="T147" s="18"/>
    </row>
    <row r="148" spans="1:20">
      <c r="A148" s="4">
        <v>144</v>
      </c>
      <c r="B148" s="17"/>
      <c r="C148" s="18"/>
      <c r="D148" s="18"/>
      <c r="E148" s="19"/>
      <c r="F148" s="18"/>
      <c r="G148" s="19"/>
      <c r="H148" s="19"/>
      <c r="I148" s="17"/>
      <c r="J148" s="18"/>
      <c r="K148" s="18"/>
      <c r="L148" s="18"/>
      <c r="M148" s="18"/>
      <c r="N148" s="18"/>
      <c r="O148" s="18"/>
      <c r="P148" s="24"/>
      <c r="Q148" s="18"/>
      <c r="R148" s="18"/>
      <c r="S148" s="18"/>
      <c r="T148" s="18"/>
    </row>
    <row r="149" spans="1:20">
      <c r="A149" s="4">
        <v>145</v>
      </c>
      <c r="B149" s="17"/>
      <c r="C149" s="18"/>
      <c r="D149" s="18"/>
      <c r="E149" s="19"/>
      <c r="F149" s="18"/>
      <c r="G149" s="19"/>
      <c r="H149" s="19"/>
      <c r="I149" s="17"/>
      <c r="J149" s="18"/>
      <c r="K149" s="18"/>
      <c r="L149" s="18"/>
      <c r="M149" s="18"/>
      <c r="N149" s="18"/>
      <c r="O149" s="18"/>
      <c r="P149" s="24"/>
      <c r="Q149" s="18"/>
      <c r="R149" s="18"/>
      <c r="S149" s="18"/>
      <c r="T149" s="18"/>
    </row>
    <row r="150" spans="1:20">
      <c r="A150" s="4">
        <v>146</v>
      </c>
      <c r="B150" s="17"/>
      <c r="C150" s="18"/>
      <c r="D150" s="18"/>
      <c r="E150" s="19"/>
      <c r="F150" s="18"/>
      <c r="G150" s="19"/>
      <c r="H150" s="19"/>
      <c r="I150" s="17"/>
      <c r="J150" s="18"/>
      <c r="K150" s="18"/>
      <c r="L150" s="18"/>
      <c r="M150" s="18"/>
      <c r="N150" s="18"/>
      <c r="O150" s="18"/>
      <c r="P150" s="24"/>
      <c r="Q150" s="18"/>
      <c r="R150" s="18"/>
      <c r="S150" s="18"/>
      <c r="T150" s="18"/>
    </row>
    <row r="151" spans="1:20">
      <c r="A151" s="4">
        <v>147</v>
      </c>
      <c r="B151" s="17"/>
      <c r="C151" s="18"/>
      <c r="D151" s="18"/>
      <c r="E151" s="19"/>
      <c r="F151" s="18"/>
      <c r="G151" s="19"/>
      <c r="H151" s="19"/>
      <c r="I151" s="17"/>
      <c r="J151" s="18"/>
      <c r="K151" s="18"/>
      <c r="L151" s="18"/>
      <c r="M151" s="18"/>
      <c r="N151" s="18"/>
      <c r="O151" s="18"/>
      <c r="P151" s="24"/>
      <c r="Q151" s="18"/>
      <c r="R151" s="18"/>
      <c r="S151" s="18"/>
      <c r="T151" s="18"/>
    </row>
    <row r="152" spans="1:20">
      <c r="A152" s="4">
        <v>148</v>
      </c>
      <c r="B152" s="17"/>
      <c r="C152" s="18"/>
      <c r="D152" s="18"/>
      <c r="E152" s="19"/>
      <c r="F152" s="18"/>
      <c r="G152" s="19"/>
      <c r="H152" s="19"/>
      <c r="I152" s="17"/>
      <c r="J152" s="18"/>
      <c r="K152" s="18"/>
      <c r="L152" s="18"/>
      <c r="M152" s="18"/>
      <c r="N152" s="18"/>
      <c r="O152" s="18"/>
      <c r="P152" s="24"/>
      <c r="Q152" s="18"/>
      <c r="R152" s="18"/>
      <c r="S152" s="18"/>
      <c r="T152" s="18"/>
    </row>
    <row r="153" spans="1:20">
      <c r="A153" s="4">
        <v>149</v>
      </c>
      <c r="B153" s="17"/>
      <c r="C153" s="18"/>
      <c r="D153" s="18"/>
      <c r="E153" s="19"/>
      <c r="F153" s="18"/>
      <c r="G153" s="19"/>
      <c r="H153" s="19"/>
      <c r="I153" s="17"/>
      <c r="J153" s="18"/>
      <c r="K153" s="18"/>
      <c r="L153" s="18"/>
      <c r="M153" s="18"/>
      <c r="N153" s="18"/>
      <c r="O153" s="18"/>
      <c r="P153" s="24"/>
      <c r="Q153" s="18"/>
      <c r="R153" s="18"/>
      <c r="S153" s="18"/>
      <c r="T153" s="18"/>
    </row>
    <row r="154" spans="1:20">
      <c r="A154" s="4">
        <v>150</v>
      </c>
      <c r="B154" s="17"/>
      <c r="C154" s="18"/>
      <c r="D154" s="18"/>
      <c r="E154" s="19"/>
      <c r="F154" s="18"/>
      <c r="G154" s="19"/>
      <c r="H154" s="19"/>
      <c r="I154" s="17"/>
      <c r="J154" s="18"/>
      <c r="K154" s="18"/>
      <c r="L154" s="18"/>
      <c r="M154" s="18"/>
      <c r="N154" s="18"/>
      <c r="O154" s="18"/>
      <c r="P154" s="24"/>
      <c r="Q154" s="18"/>
      <c r="R154" s="18"/>
      <c r="S154" s="18"/>
      <c r="T154" s="18"/>
    </row>
    <row r="155" spans="1:20">
      <c r="A155" s="4">
        <v>151</v>
      </c>
      <c r="B155" s="17"/>
      <c r="C155" s="18"/>
      <c r="D155" s="18"/>
      <c r="E155" s="19"/>
      <c r="F155" s="18"/>
      <c r="G155" s="19"/>
      <c r="H155" s="19"/>
      <c r="I155" s="17"/>
      <c r="J155" s="18"/>
      <c r="K155" s="18"/>
      <c r="L155" s="18"/>
      <c r="M155" s="18"/>
      <c r="N155" s="18"/>
      <c r="O155" s="18"/>
      <c r="P155" s="24"/>
      <c r="Q155" s="18"/>
      <c r="R155" s="18"/>
      <c r="S155" s="18"/>
      <c r="T155" s="18"/>
    </row>
    <row r="156" spans="1:20">
      <c r="A156" s="4">
        <v>152</v>
      </c>
      <c r="B156" s="17"/>
      <c r="C156" s="18"/>
      <c r="D156" s="18"/>
      <c r="E156" s="19"/>
      <c r="F156" s="18"/>
      <c r="G156" s="19"/>
      <c r="H156" s="19"/>
      <c r="I156" s="17"/>
      <c r="J156" s="18"/>
      <c r="K156" s="18"/>
      <c r="L156" s="18"/>
      <c r="M156" s="18"/>
      <c r="N156" s="18"/>
      <c r="O156" s="18"/>
      <c r="P156" s="24"/>
      <c r="Q156" s="18"/>
      <c r="R156" s="18"/>
      <c r="S156" s="18"/>
      <c r="T156" s="18"/>
    </row>
    <row r="157" spans="1:20">
      <c r="A157" s="4">
        <v>153</v>
      </c>
      <c r="B157" s="17"/>
      <c r="C157" s="18"/>
      <c r="D157" s="18"/>
      <c r="E157" s="19"/>
      <c r="F157" s="18"/>
      <c r="G157" s="19"/>
      <c r="H157" s="19"/>
      <c r="I157" s="17"/>
      <c r="J157" s="18"/>
      <c r="K157" s="18"/>
      <c r="L157" s="18"/>
      <c r="M157" s="18"/>
      <c r="N157" s="18"/>
      <c r="O157" s="18"/>
      <c r="P157" s="24"/>
      <c r="Q157" s="18"/>
      <c r="R157" s="18"/>
      <c r="S157" s="18"/>
      <c r="T157" s="18"/>
    </row>
    <row r="158" spans="1:20">
      <c r="A158" s="4">
        <v>154</v>
      </c>
      <c r="B158" s="17"/>
      <c r="C158" s="18"/>
      <c r="D158" s="18"/>
      <c r="E158" s="19"/>
      <c r="F158" s="18"/>
      <c r="G158" s="19"/>
      <c r="H158" s="19"/>
      <c r="I158" s="17"/>
      <c r="J158" s="18"/>
      <c r="K158" s="18"/>
      <c r="L158" s="18"/>
      <c r="M158" s="18"/>
      <c r="N158" s="18"/>
      <c r="O158" s="18"/>
      <c r="P158" s="24"/>
      <c r="Q158" s="18"/>
      <c r="R158" s="18"/>
      <c r="S158" s="18"/>
      <c r="T158" s="18"/>
    </row>
    <row r="159" spans="1:20">
      <c r="A159" s="4">
        <v>155</v>
      </c>
      <c r="B159" s="17"/>
      <c r="C159" s="18"/>
      <c r="D159" s="18"/>
      <c r="E159" s="19"/>
      <c r="F159" s="18"/>
      <c r="G159" s="19"/>
      <c r="H159" s="19"/>
      <c r="I159" s="17"/>
      <c r="J159" s="18"/>
      <c r="K159" s="18"/>
      <c r="L159" s="18"/>
      <c r="M159" s="18"/>
      <c r="N159" s="18"/>
      <c r="O159" s="18"/>
      <c r="P159" s="24"/>
      <c r="Q159" s="18"/>
      <c r="R159" s="18"/>
      <c r="S159" s="18"/>
      <c r="T159" s="18"/>
    </row>
    <row r="160" spans="1:20">
      <c r="A160" s="4">
        <v>156</v>
      </c>
      <c r="B160" s="17"/>
      <c r="C160" s="18"/>
      <c r="D160" s="18"/>
      <c r="E160" s="19"/>
      <c r="F160" s="18"/>
      <c r="G160" s="19"/>
      <c r="H160" s="19"/>
      <c r="I160" s="17"/>
      <c r="J160" s="18"/>
      <c r="K160" s="18"/>
      <c r="L160" s="18"/>
      <c r="M160" s="18"/>
      <c r="N160" s="18"/>
      <c r="O160" s="18"/>
      <c r="P160" s="24"/>
      <c r="Q160" s="18"/>
      <c r="R160" s="18"/>
      <c r="S160" s="18"/>
      <c r="T160" s="18"/>
    </row>
    <row r="161" spans="1:20">
      <c r="A161" s="4">
        <v>157</v>
      </c>
      <c r="B161" s="17"/>
      <c r="C161" s="18"/>
      <c r="D161" s="18"/>
      <c r="E161" s="19"/>
      <c r="F161" s="18"/>
      <c r="G161" s="19"/>
      <c r="H161" s="19"/>
      <c r="I161" s="17"/>
      <c r="J161" s="18"/>
      <c r="K161" s="18"/>
      <c r="L161" s="18"/>
      <c r="M161" s="18"/>
      <c r="N161" s="18"/>
      <c r="O161" s="18"/>
      <c r="P161" s="24"/>
      <c r="Q161" s="18"/>
      <c r="R161" s="18"/>
      <c r="S161" s="18"/>
      <c r="T161" s="18"/>
    </row>
    <row r="162" spans="1:20">
      <c r="A162" s="4">
        <v>158</v>
      </c>
      <c r="B162" s="17"/>
      <c r="C162" s="18"/>
      <c r="D162" s="18"/>
      <c r="E162" s="19"/>
      <c r="F162" s="18"/>
      <c r="G162" s="19"/>
      <c r="H162" s="19"/>
      <c r="I162" s="17"/>
      <c r="J162" s="18"/>
      <c r="K162" s="18"/>
      <c r="L162" s="18"/>
      <c r="M162" s="18"/>
      <c r="N162" s="18"/>
      <c r="O162" s="18"/>
      <c r="P162" s="24"/>
      <c r="Q162" s="18"/>
      <c r="R162" s="18"/>
      <c r="S162" s="18"/>
      <c r="T162" s="18"/>
    </row>
    <row r="163" spans="1:20">
      <c r="A163" s="4">
        <v>159</v>
      </c>
      <c r="B163" s="17"/>
      <c r="C163" s="18"/>
      <c r="D163" s="18"/>
      <c r="E163" s="19"/>
      <c r="F163" s="18"/>
      <c r="G163" s="19"/>
      <c r="H163" s="19"/>
      <c r="I163" s="17"/>
      <c r="J163" s="18"/>
      <c r="K163" s="18"/>
      <c r="L163" s="18"/>
      <c r="M163" s="18"/>
      <c r="N163" s="18"/>
      <c r="O163" s="18"/>
      <c r="P163" s="24"/>
      <c r="Q163" s="18"/>
      <c r="R163" s="18"/>
      <c r="S163" s="18"/>
      <c r="T163" s="18"/>
    </row>
    <row r="164" spans="1:20">
      <c r="A164" s="4">
        <v>160</v>
      </c>
      <c r="B164" s="17"/>
      <c r="C164" s="18"/>
      <c r="D164" s="18"/>
      <c r="E164" s="19"/>
      <c r="F164" s="18"/>
      <c r="G164" s="19"/>
      <c r="H164" s="19"/>
      <c r="I164" s="17"/>
      <c r="J164" s="18"/>
      <c r="K164" s="18"/>
      <c r="L164" s="18"/>
      <c r="M164" s="18"/>
      <c r="N164" s="18"/>
      <c r="O164" s="18"/>
      <c r="P164" s="24"/>
      <c r="Q164" s="18"/>
      <c r="R164" s="18"/>
      <c r="S164" s="18"/>
      <c r="T164" s="18"/>
    </row>
    <row r="165" spans="1:20">
      <c r="A165" s="21" t="s">
        <v>11</v>
      </c>
      <c r="B165" s="41"/>
      <c r="C165" s="21">
        <f>COUNTIFS(C5:C164,"*")</f>
        <v>68</v>
      </c>
      <c r="D165" s="21"/>
      <c r="E165" s="13"/>
      <c r="F165" s="21"/>
      <c r="G165" s="21">
        <f>SUM(G5:G164)</f>
        <v>3107</v>
      </c>
      <c r="H165" s="21">
        <f>SUM(H5:H164)</f>
        <v>3426</v>
      </c>
      <c r="I165" s="21">
        <f>SUM(I5:I164)</f>
        <v>6533</v>
      </c>
      <c r="J165" s="21"/>
      <c r="K165" s="21"/>
      <c r="L165" s="21"/>
      <c r="M165" s="21"/>
      <c r="N165" s="21"/>
      <c r="O165" s="21"/>
      <c r="P165" s="14"/>
      <c r="Q165" s="21"/>
      <c r="R165" s="21"/>
      <c r="S165" s="21"/>
      <c r="T165" s="12"/>
    </row>
    <row r="166" spans="1:20">
      <c r="A166" s="46" t="s">
        <v>66</v>
      </c>
      <c r="B166" s="10">
        <f>COUNTIF(B$5:B$164,"Team 1")</f>
        <v>34</v>
      </c>
      <c r="C166" s="46" t="s">
        <v>29</v>
      </c>
      <c r="D166" s="10">
        <f>COUNTIF(D5:D164,"Anganwadi")</f>
        <v>27</v>
      </c>
    </row>
    <row r="167" spans="1:20">
      <c r="A167" s="46" t="s">
        <v>67</v>
      </c>
      <c r="B167" s="10">
        <f>COUNTIF(B$6:B$164,"Team 2")</f>
        <v>34</v>
      </c>
      <c r="C167" s="46" t="s">
        <v>27</v>
      </c>
      <c r="D167" s="10">
        <f>COUNTIF(D5:D164,"School")</f>
        <v>41</v>
      </c>
    </row>
  </sheetData>
  <sheetProtection formatCells="0" deleteColumns="0" deleteRows="0"/>
  <mergeCells count="20">
    <mergeCell ref="A1:S1"/>
    <mergeCell ref="A3:A4"/>
    <mergeCell ref="C3:C4"/>
    <mergeCell ref="D3:D4"/>
    <mergeCell ref="E3:E4"/>
    <mergeCell ref="F3:F4"/>
    <mergeCell ref="G3:I3"/>
    <mergeCell ref="J3:J4"/>
    <mergeCell ref="K3:K4"/>
    <mergeCell ref="R3:R4"/>
    <mergeCell ref="S3:S4"/>
    <mergeCell ref="T3:T4"/>
    <mergeCell ref="A2:C2"/>
    <mergeCell ref="L3:L4"/>
    <mergeCell ref="M3:M4"/>
    <mergeCell ref="N3:N4"/>
    <mergeCell ref="O3:O4"/>
    <mergeCell ref="P3:P4"/>
    <mergeCell ref="Q3:Q4"/>
    <mergeCell ref="B3:B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D164">
      <formula1>"Anganwadi,School"</formula1>
    </dataValidation>
    <dataValidation type="list" allowBlank="1" showInputMessage="1" showErrorMessage="1" sqref="B5:B164">
      <formula1>"Team 1, Team 2"</formula1>
    </dataValidation>
  </dataValidations>
  <printOptions horizontalCentered="1"/>
  <pageMargins left="0.35433070866141736" right="0.23622047244094491" top="0.43307086614173229" bottom="0.43307086614173229" header="0.31496062992125984" footer="0.23622047244094491"/>
  <pageSetup paperSize="5" scale="65" fitToHeight="11000" orientation="landscape" horizontalDpi="0" verticalDpi="0" r:id="rId1"/>
  <headerFooter>
    <oddFooter>&amp;CPages &amp;P of &amp;N</oddFooter>
  </headerFooter>
</worksheet>
</file>

<file path=xl/worksheets/sheet4.xml><?xml version="1.0" encoding="utf-8"?>
<worksheet xmlns="http://schemas.openxmlformats.org/spreadsheetml/2006/main" xmlns:r="http://schemas.openxmlformats.org/officeDocument/2006/relationships">
  <sheetPr>
    <tabColor rgb="FFC00000"/>
  </sheetPr>
  <dimension ref="A1:T167"/>
  <sheetViews>
    <sheetView workbookViewId="0">
      <pane xSplit="3" ySplit="4" topLeftCell="D5" activePane="bottomRight" state="frozen"/>
      <selection pane="topRight" activeCell="C1" sqref="C1"/>
      <selection pane="bottomLeft" activeCell="A5" sqref="A5"/>
      <selection pane="bottomRight" sqref="A1:S1"/>
    </sheetView>
  </sheetViews>
  <sheetFormatPr defaultRowHeight="16.5"/>
  <cols>
    <col min="1" max="1" width="10" style="1" customWidth="1"/>
    <col min="2" max="2" width="13.7109375" style="1" bestFit="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1" customHeight="1">
      <c r="A1" s="200" t="s">
        <v>920</v>
      </c>
      <c r="B1" s="200"/>
      <c r="C1" s="200"/>
      <c r="D1" s="201"/>
      <c r="E1" s="201"/>
      <c r="F1" s="201"/>
      <c r="G1" s="201"/>
      <c r="H1" s="201"/>
      <c r="I1" s="201"/>
      <c r="J1" s="201"/>
      <c r="K1" s="201"/>
      <c r="L1" s="201"/>
      <c r="M1" s="201"/>
      <c r="N1" s="201"/>
      <c r="O1" s="201"/>
      <c r="P1" s="201"/>
      <c r="Q1" s="201"/>
      <c r="R1" s="201"/>
      <c r="S1" s="201"/>
    </row>
    <row r="2" spans="1:20">
      <c r="A2" s="204" t="s">
        <v>63</v>
      </c>
      <c r="B2" s="205"/>
      <c r="C2" s="205"/>
      <c r="D2" s="25" t="s">
        <v>391</v>
      </c>
      <c r="E2" s="22"/>
      <c r="F2" s="22"/>
      <c r="G2" s="22"/>
      <c r="H2" s="22"/>
      <c r="I2" s="22"/>
      <c r="J2" s="22"/>
      <c r="K2" s="22"/>
      <c r="L2" s="22"/>
      <c r="M2" s="22"/>
      <c r="N2" s="22"/>
      <c r="O2" s="22"/>
      <c r="P2" s="22"/>
      <c r="Q2" s="22"/>
      <c r="R2" s="22"/>
      <c r="S2" s="22"/>
    </row>
    <row r="3" spans="1:20" ht="24" customHeight="1">
      <c r="A3" s="206" t="s">
        <v>14</v>
      </c>
      <c r="B3" s="202" t="s">
        <v>65</v>
      </c>
      <c r="C3" s="207" t="s">
        <v>7</v>
      </c>
      <c r="D3" s="207" t="s">
        <v>59</v>
      </c>
      <c r="E3" s="207" t="s">
        <v>16</v>
      </c>
      <c r="F3" s="208" t="s">
        <v>17</v>
      </c>
      <c r="G3" s="207" t="s">
        <v>8</v>
      </c>
      <c r="H3" s="207"/>
      <c r="I3" s="207"/>
      <c r="J3" s="207" t="s">
        <v>35</v>
      </c>
      <c r="K3" s="202" t="s">
        <v>37</v>
      </c>
      <c r="L3" s="202" t="s">
        <v>54</v>
      </c>
      <c r="M3" s="202" t="s">
        <v>55</v>
      </c>
      <c r="N3" s="202" t="s">
        <v>38</v>
      </c>
      <c r="O3" s="202" t="s">
        <v>39</v>
      </c>
      <c r="P3" s="206" t="s">
        <v>58</v>
      </c>
      <c r="Q3" s="207" t="s">
        <v>56</v>
      </c>
      <c r="R3" s="207" t="s">
        <v>36</v>
      </c>
      <c r="S3" s="207" t="s">
        <v>57</v>
      </c>
      <c r="T3" s="207" t="s">
        <v>13</v>
      </c>
    </row>
    <row r="4" spans="1:20" ht="25.5" customHeight="1">
      <c r="A4" s="206"/>
      <c r="B4" s="209"/>
      <c r="C4" s="207"/>
      <c r="D4" s="207"/>
      <c r="E4" s="207"/>
      <c r="F4" s="208"/>
      <c r="G4" s="23" t="s">
        <v>9</v>
      </c>
      <c r="H4" s="23" t="s">
        <v>10</v>
      </c>
      <c r="I4" s="23" t="s">
        <v>11</v>
      </c>
      <c r="J4" s="207"/>
      <c r="K4" s="203"/>
      <c r="L4" s="203"/>
      <c r="M4" s="203"/>
      <c r="N4" s="203"/>
      <c r="O4" s="203"/>
      <c r="P4" s="206"/>
      <c r="Q4" s="206"/>
      <c r="R4" s="207"/>
      <c r="S4" s="207"/>
      <c r="T4" s="207"/>
    </row>
    <row r="5" spans="1:20">
      <c r="A5" s="4">
        <v>1</v>
      </c>
      <c r="B5" s="17" t="s">
        <v>66</v>
      </c>
      <c r="C5" s="18" t="s">
        <v>578</v>
      </c>
      <c r="D5" s="18" t="s">
        <v>29</v>
      </c>
      <c r="E5" s="54">
        <v>118</v>
      </c>
      <c r="F5" s="18"/>
      <c r="G5" s="54">
        <v>28</v>
      </c>
      <c r="H5" s="54">
        <v>31</v>
      </c>
      <c r="I5" s="55">
        <f>+G5+H5</f>
        <v>59</v>
      </c>
      <c r="J5" s="18">
        <v>9613451811</v>
      </c>
      <c r="K5" s="18" t="s">
        <v>159</v>
      </c>
      <c r="L5" s="87" t="s">
        <v>167</v>
      </c>
      <c r="M5" s="52">
        <v>9964017893</v>
      </c>
      <c r="N5" s="52" t="s">
        <v>182</v>
      </c>
      <c r="O5" s="52">
        <v>9678506781</v>
      </c>
      <c r="P5" s="24">
        <v>43435</v>
      </c>
      <c r="Q5" s="18"/>
      <c r="R5" s="18" t="s">
        <v>397</v>
      </c>
      <c r="S5" s="18" t="s">
        <v>916</v>
      </c>
      <c r="T5" s="18"/>
    </row>
    <row r="6" spans="1:20">
      <c r="A6" s="4">
        <v>2</v>
      </c>
      <c r="B6" s="17" t="s">
        <v>66</v>
      </c>
      <c r="C6" s="18" t="s">
        <v>579</v>
      </c>
      <c r="D6" s="18" t="s">
        <v>29</v>
      </c>
      <c r="E6" s="54">
        <v>161</v>
      </c>
      <c r="F6" s="18"/>
      <c r="G6" s="54">
        <v>18</v>
      </c>
      <c r="H6" s="54">
        <v>19</v>
      </c>
      <c r="I6" s="55">
        <f>+G6+H6</f>
        <v>37</v>
      </c>
      <c r="J6" s="18">
        <v>9859603519</v>
      </c>
      <c r="K6" s="18" t="s">
        <v>193</v>
      </c>
      <c r="L6" s="52" t="s">
        <v>160</v>
      </c>
      <c r="M6" s="52">
        <v>7896555880</v>
      </c>
      <c r="N6" s="52" t="s">
        <v>161</v>
      </c>
      <c r="O6" s="52">
        <v>9613763783</v>
      </c>
      <c r="P6" s="24"/>
      <c r="Q6" s="18"/>
      <c r="R6" s="18" t="s">
        <v>397</v>
      </c>
      <c r="S6" s="18" t="s">
        <v>916</v>
      </c>
      <c r="T6" s="18"/>
    </row>
    <row r="7" spans="1:20">
      <c r="A7" s="4">
        <v>3</v>
      </c>
      <c r="B7" s="17" t="s">
        <v>67</v>
      </c>
      <c r="C7" s="18" t="s">
        <v>580</v>
      </c>
      <c r="D7" s="18" t="s">
        <v>29</v>
      </c>
      <c r="E7" s="54">
        <v>119</v>
      </c>
      <c r="F7" s="18"/>
      <c r="G7" s="54">
        <v>44</v>
      </c>
      <c r="H7" s="54">
        <v>57</v>
      </c>
      <c r="I7" s="55">
        <f t="shared" ref="I7:I70" si="0">+G7+H7</f>
        <v>101</v>
      </c>
      <c r="J7" s="18">
        <v>9854239893</v>
      </c>
      <c r="K7" s="18" t="s">
        <v>159</v>
      </c>
      <c r="L7" s="52" t="s">
        <v>160</v>
      </c>
      <c r="M7" s="52">
        <v>7896555880</v>
      </c>
      <c r="N7" s="18" t="s">
        <v>581</v>
      </c>
      <c r="O7" s="61">
        <v>8011730976</v>
      </c>
      <c r="P7" s="24"/>
      <c r="Q7" s="58"/>
      <c r="R7" s="18" t="s">
        <v>397</v>
      </c>
      <c r="S7" s="18" t="s">
        <v>917</v>
      </c>
      <c r="T7" s="18"/>
    </row>
    <row r="8" spans="1:20" ht="33">
      <c r="A8" s="4">
        <v>4</v>
      </c>
      <c r="B8" s="17" t="s">
        <v>66</v>
      </c>
      <c r="C8" s="18" t="s">
        <v>582</v>
      </c>
      <c r="D8" s="18" t="s">
        <v>29</v>
      </c>
      <c r="E8" s="54">
        <v>214</v>
      </c>
      <c r="F8" s="18"/>
      <c r="G8" s="54">
        <v>26</v>
      </c>
      <c r="H8" s="54">
        <v>30</v>
      </c>
      <c r="I8" s="55">
        <f t="shared" si="0"/>
        <v>56</v>
      </c>
      <c r="J8" s="90" t="s">
        <v>583</v>
      </c>
      <c r="K8" s="18" t="s">
        <v>584</v>
      </c>
      <c r="L8" s="57" t="s">
        <v>138</v>
      </c>
      <c r="M8" s="57">
        <v>9435632721</v>
      </c>
      <c r="N8" s="57" t="s">
        <v>373</v>
      </c>
      <c r="O8" s="57">
        <v>9577409352</v>
      </c>
      <c r="P8" s="24">
        <v>43437</v>
      </c>
      <c r="Q8" s="58"/>
      <c r="R8" s="18" t="s">
        <v>408</v>
      </c>
      <c r="S8" s="18" t="s">
        <v>916</v>
      </c>
      <c r="T8" s="18"/>
    </row>
    <row r="9" spans="1:20">
      <c r="A9" s="4">
        <v>5</v>
      </c>
      <c r="B9" s="17" t="s">
        <v>67</v>
      </c>
      <c r="C9" s="18" t="s">
        <v>585</v>
      </c>
      <c r="D9" s="18" t="s">
        <v>29</v>
      </c>
      <c r="E9" s="54">
        <v>121</v>
      </c>
      <c r="F9" s="18"/>
      <c r="G9" s="54">
        <v>34</v>
      </c>
      <c r="H9" s="54">
        <v>39</v>
      </c>
      <c r="I9" s="55">
        <f t="shared" si="0"/>
        <v>73</v>
      </c>
      <c r="J9" s="18">
        <v>7896425614</v>
      </c>
      <c r="K9" s="18" t="s">
        <v>193</v>
      </c>
      <c r="L9" s="52" t="s">
        <v>160</v>
      </c>
      <c r="M9" s="52">
        <v>7896555880</v>
      </c>
      <c r="N9" s="52" t="s">
        <v>161</v>
      </c>
      <c r="O9" s="52">
        <v>9613763783</v>
      </c>
      <c r="P9" s="24"/>
      <c r="Q9" s="58"/>
      <c r="R9" s="18" t="s">
        <v>427</v>
      </c>
      <c r="S9" s="18" t="s">
        <v>917</v>
      </c>
      <c r="T9" s="18"/>
    </row>
    <row r="10" spans="1:20">
      <c r="A10" s="4">
        <v>6</v>
      </c>
      <c r="B10" s="17" t="s">
        <v>66</v>
      </c>
      <c r="C10" s="91" t="s">
        <v>586</v>
      </c>
      <c r="D10" s="56" t="s">
        <v>29</v>
      </c>
      <c r="E10" s="60">
        <v>220</v>
      </c>
      <c r="F10" s="56"/>
      <c r="G10" s="60">
        <v>51</v>
      </c>
      <c r="H10" s="60">
        <v>53</v>
      </c>
      <c r="I10" s="52">
        <f t="shared" si="0"/>
        <v>104</v>
      </c>
      <c r="J10" s="91" t="s">
        <v>587</v>
      </c>
      <c r="K10" s="56" t="s">
        <v>588</v>
      </c>
      <c r="L10" s="56" t="s">
        <v>589</v>
      </c>
      <c r="M10" s="85">
        <v>9678871639</v>
      </c>
      <c r="N10" s="56"/>
      <c r="O10" s="56"/>
      <c r="P10" s="92">
        <v>43438</v>
      </c>
      <c r="Q10" s="93"/>
      <c r="R10" s="56" t="s">
        <v>590</v>
      </c>
      <c r="S10" s="18" t="s">
        <v>916</v>
      </c>
      <c r="T10" s="18"/>
    </row>
    <row r="11" spans="1:20">
      <c r="A11" s="4">
        <v>7</v>
      </c>
      <c r="B11" s="17" t="s">
        <v>67</v>
      </c>
      <c r="C11" s="18" t="s">
        <v>591</v>
      </c>
      <c r="D11" s="18" t="s">
        <v>29</v>
      </c>
      <c r="E11" s="54">
        <v>134</v>
      </c>
      <c r="F11" s="18"/>
      <c r="G11" s="54">
        <v>55</v>
      </c>
      <c r="H11" s="54">
        <v>57</v>
      </c>
      <c r="I11" s="55">
        <f t="shared" si="0"/>
        <v>112</v>
      </c>
      <c r="J11" s="94" t="s">
        <v>592</v>
      </c>
      <c r="K11" s="18" t="s">
        <v>588</v>
      </c>
      <c r="L11" s="18" t="s">
        <v>589</v>
      </c>
      <c r="M11" s="61">
        <v>9678871639</v>
      </c>
      <c r="N11" s="18"/>
      <c r="O11" s="18"/>
      <c r="P11" s="92"/>
      <c r="Q11" s="58"/>
      <c r="R11" s="18" t="s">
        <v>406</v>
      </c>
      <c r="S11" s="18" t="s">
        <v>917</v>
      </c>
      <c r="T11" s="18"/>
    </row>
    <row r="12" spans="1:20">
      <c r="A12" s="4">
        <v>8</v>
      </c>
      <c r="B12" s="17" t="s">
        <v>66</v>
      </c>
      <c r="C12" s="18" t="s">
        <v>593</v>
      </c>
      <c r="D12" s="18" t="s">
        <v>29</v>
      </c>
      <c r="E12" s="54">
        <v>164</v>
      </c>
      <c r="F12" s="18"/>
      <c r="G12" s="54">
        <v>51</v>
      </c>
      <c r="H12" s="54">
        <v>56</v>
      </c>
      <c r="I12" s="55">
        <f t="shared" si="0"/>
        <v>107</v>
      </c>
      <c r="J12" s="18">
        <v>7399141986</v>
      </c>
      <c r="K12" s="18" t="s">
        <v>174</v>
      </c>
      <c r="L12" s="18" t="s">
        <v>594</v>
      </c>
      <c r="M12" s="61">
        <v>9859090671</v>
      </c>
      <c r="N12" s="18" t="s">
        <v>528</v>
      </c>
      <c r="O12" s="61">
        <v>7896739603</v>
      </c>
      <c r="P12" s="24">
        <v>43439</v>
      </c>
      <c r="Q12" s="58"/>
      <c r="R12" s="18" t="s">
        <v>572</v>
      </c>
      <c r="S12" s="18" t="s">
        <v>916</v>
      </c>
      <c r="T12" s="18"/>
    </row>
    <row r="13" spans="1:20">
      <c r="A13" s="4">
        <v>9</v>
      </c>
      <c r="B13" s="17" t="s">
        <v>67</v>
      </c>
      <c r="C13" s="18" t="s">
        <v>595</v>
      </c>
      <c r="D13" s="18" t="s">
        <v>29</v>
      </c>
      <c r="E13" s="54">
        <v>199</v>
      </c>
      <c r="F13" s="18"/>
      <c r="G13" s="54">
        <v>41</v>
      </c>
      <c r="H13" s="54">
        <v>48</v>
      </c>
      <c r="I13" s="55">
        <f t="shared" si="0"/>
        <v>89</v>
      </c>
      <c r="J13" s="18">
        <v>8876613471</v>
      </c>
      <c r="K13" s="18" t="s">
        <v>396</v>
      </c>
      <c r="L13" s="18" t="s">
        <v>596</v>
      </c>
      <c r="M13" s="61">
        <v>9859175624</v>
      </c>
      <c r="N13" s="18" t="s">
        <v>597</v>
      </c>
      <c r="O13" s="61">
        <v>9678344480</v>
      </c>
      <c r="P13" s="24"/>
      <c r="Q13" s="58"/>
      <c r="R13" s="18" t="s">
        <v>408</v>
      </c>
      <c r="S13" s="18" t="s">
        <v>917</v>
      </c>
      <c r="T13" s="18"/>
    </row>
    <row r="14" spans="1:20">
      <c r="A14" s="4">
        <v>10</v>
      </c>
      <c r="B14" s="17" t="s">
        <v>67</v>
      </c>
      <c r="C14" s="85" t="s">
        <v>598</v>
      </c>
      <c r="D14" s="18" t="s">
        <v>29</v>
      </c>
      <c r="E14" s="54">
        <v>132</v>
      </c>
      <c r="F14" s="18"/>
      <c r="G14" s="54">
        <v>31</v>
      </c>
      <c r="H14" s="54">
        <v>36</v>
      </c>
      <c r="I14" s="55">
        <f t="shared" si="0"/>
        <v>67</v>
      </c>
      <c r="J14" s="18">
        <v>9954827306</v>
      </c>
      <c r="K14" s="18" t="s">
        <v>234</v>
      </c>
      <c r="L14" s="18" t="s">
        <v>311</v>
      </c>
      <c r="M14" s="61">
        <v>9957315064</v>
      </c>
      <c r="N14" s="18" t="s">
        <v>599</v>
      </c>
      <c r="O14" s="61">
        <v>8486112005</v>
      </c>
      <c r="P14" s="24">
        <v>43440</v>
      </c>
      <c r="Q14" s="58"/>
      <c r="R14" s="18" t="s">
        <v>397</v>
      </c>
      <c r="S14" s="18" t="s">
        <v>917</v>
      </c>
      <c r="T14" s="18"/>
    </row>
    <row r="15" spans="1:20">
      <c r="A15" s="4">
        <v>11</v>
      </c>
      <c r="B15" s="17" t="s">
        <v>67</v>
      </c>
      <c r="C15" s="85" t="s">
        <v>600</v>
      </c>
      <c r="D15" s="18" t="s">
        <v>29</v>
      </c>
      <c r="E15" s="54">
        <v>133</v>
      </c>
      <c r="F15" s="18"/>
      <c r="G15" s="54">
        <v>35</v>
      </c>
      <c r="H15" s="54">
        <v>31</v>
      </c>
      <c r="I15" s="55">
        <f t="shared" si="0"/>
        <v>66</v>
      </c>
      <c r="J15" s="18">
        <v>8136044490</v>
      </c>
      <c r="K15" s="18" t="s">
        <v>234</v>
      </c>
      <c r="L15" s="18" t="s">
        <v>311</v>
      </c>
      <c r="M15" s="61">
        <v>9957315064</v>
      </c>
      <c r="N15" s="18" t="s">
        <v>313</v>
      </c>
      <c r="O15" s="61">
        <v>9957880139</v>
      </c>
      <c r="P15" s="24"/>
      <c r="Q15" s="58"/>
      <c r="R15" s="18" t="s">
        <v>397</v>
      </c>
      <c r="S15" s="18" t="s">
        <v>917</v>
      </c>
      <c r="T15" s="18"/>
    </row>
    <row r="16" spans="1:20" ht="33">
      <c r="A16" s="4">
        <v>12</v>
      </c>
      <c r="B16" s="17" t="s">
        <v>66</v>
      </c>
      <c r="C16" s="18" t="s">
        <v>601</v>
      </c>
      <c r="D16" s="18" t="s">
        <v>29</v>
      </c>
      <c r="E16" s="54">
        <v>33</v>
      </c>
      <c r="F16" s="18"/>
      <c r="G16" s="54">
        <v>26</v>
      </c>
      <c r="H16" s="54">
        <v>28</v>
      </c>
      <c r="I16" s="55">
        <f t="shared" si="0"/>
        <v>54</v>
      </c>
      <c r="J16" s="18">
        <v>9613030663</v>
      </c>
      <c r="K16" s="18" t="s">
        <v>174</v>
      </c>
      <c r="L16" s="18" t="s">
        <v>594</v>
      </c>
      <c r="M16" s="61">
        <v>9859090671</v>
      </c>
      <c r="N16" s="18" t="s">
        <v>602</v>
      </c>
      <c r="O16" s="61">
        <v>9613374202</v>
      </c>
      <c r="P16" s="24"/>
      <c r="Q16" s="58"/>
      <c r="R16" s="18" t="s">
        <v>603</v>
      </c>
      <c r="S16" s="18" t="s">
        <v>916</v>
      </c>
      <c r="T16" s="18"/>
    </row>
    <row r="17" spans="1:20">
      <c r="A17" s="4">
        <v>13</v>
      </c>
      <c r="B17" s="17" t="s">
        <v>66</v>
      </c>
      <c r="C17" s="18" t="s">
        <v>604</v>
      </c>
      <c r="D17" s="18" t="s">
        <v>29</v>
      </c>
      <c r="E17" s="54">
        <v>90</v>
      </c>
      <c r="F17" s="18"/>
      <c r="G17" s="54">
        <v>30</v>
      </c>
      <c r="H17" s="54">
        <v>25</v>
      </c>
      <c r="I17" s="55">
        <f t="shared" si="0"/>
        <v>55</v>
      </c>
      <c r="J17" s="18">
        <v>9957804962</v>
      </c>
      <c r="K17" s="18" t="s">
        <v>174</v>
      </c>
      <c r="L17" s="18" t="s">
        <v>594</v>
      </c>
      <c r="M17" s="61">
        <v>9859090671</v>
      </c>
      <c r="N17" s="18" t="s">
        <v>602</v>
      </c>
      <c r="O17" s="61">
        <v>9613374202</v>
      </c>
      <c r="P17" s="24"/>
      <c r="Q17" s="58"/>
      <c r="R17" s="18" t="s">
        <v>603</v>
      </c>
      <c r="S17" s="18" t="s">
        <v>916</v>
      </c>
      <c r="T17" s="18"/>
    </row>
    <row r="18" spans="1:20">
      <c r="A18" s="4">
        <v>14</v>
      </c>
      <c r="B18" s="17" t="s">
        <v>67</v>
      </c>
      <c r="C18" s="18" t="s">
        <v>605</v>
      </c>
      <c r="D18" s="18" t="s">
        <v>29</v>
      </c>
      <c r="E18" s="54">
        <v>11</v>
      </c>
      <c r="F18" s="18"/>
      <c r="G18" s="54">
        <v>15</v>
      </c>
      <c r="H18" s="54">
        <v>17</v>
      </c>
      <c r="I18" s="55">
        <f t="shared" si="0"/>
        <v>32</v>
      </c>
      <c r="J18" s="18">
        <v>9854345312</v>
      </c>
      <c r="K18" s="18" t="s">
        <v>226</v>
      </c>
      <c r="L18" s="18" t="s">
        <v>302</v>
      </c>
      <c r="M18" s="61">
        <v>9859710414</v>
      </c>
      <c r="N18" s="18" t="s">
        <v>606</v>
      </c>
      <c r="O18" s="61">
        <v>9859269136</v>
      </c>
      <c r="P18" s="24">
        <v>43442</v>
      </c>
      <c r="Q18" s="58"/>
      <c r="R18" s="18" t="s">
        <v>572</v>
      </c>
      <c r="S18" s="18" t="s">
        <v>917</v>
      </c>
      <c r="T18" s="18"/>
    </row>
    <row r="19" spans="1:20" ht="33">
      <c r="A19" s="4">
        <v>15</v>
      </c>
      <c r="B19" s="17" t="s">
        <v>67</v>
      </c>
      <c r="C19" s="18" t="s">
        <v>607</v>
      </c>
      <c r="D19" s="18" t="s">
        <v>29</v>
      </c>
      <c r="E19" s="54">
        <v>37</v>
      </c>
      <c r="F19" s="18"/>
      <c r="G19" s="54">
        <v>13</v>
      </c>
      <c r="H19" s="54">
        <v>16</v>
      </c>
      <c r="I19" s="55">
        <f t="shared" si="0"/>
        <v>29</v>
      </c>
      <c r="J19" s="18">
        <v>9954362576</v>
      </c>
      <c r="K19" s="18" t="s">
        <v>226</v>
      </c>
      <c r="L19" s="18" t="s">
        <v>302</v>
      </c>
      <c r="M19" s="61">
        <v>9859710414</v>
      </c>
      <c r="N19" s="18" t="s">
        <v>606</v>
      </c>
      <c r="O19" s="61">
        <v>9859269136</v>
      </c>
      <c r="P19" s="24"/>
      <c r="Q19" s="58"/>
      <c r="R19" s="18" t="s">
        <v>572</v>
      </c>
      <c r="S19" s="18" t="s">
        <v>917</v>
      </c>
      <c r="T19" s="18"/>
    </row>
    <row r="20" spans="1:20">
      <c r="A20" s="4">
        <v>16</v>
      </c>
      <c r="B20" s="17" t="s">
        <v>66</v>
      </c>
      <c r="C20" s="18" t="s">
        <v>608</v>
      </c>
      <c r="D20" s="18" t="s">
        <v>29</v>
      </c>
      <c r="E20" s="54">
        <v>213</v>
      </c>
      <c r="F20" s="18"/>
      <c r="G20" s="54">
        <v>38</v>
      </c>
      <c r="H20" s="54">
        <v>45</v>
      </c>
      <c r="I20" s="55">
        <f t="shared" si="0"/>
        <v>83</v>
      </c>
      <c r="J20" s="18">
        <v>9577125684</v>
      </c>
      <c r="K20" s="18" t="s">
        <v>174</v>
      </c>
      <c r="L20" s="18" t="s">
        <v>594</v>
      </c>
      <c r="M20" s="61">
        <v>9859090671</v>
      </c>
      <c r="N20" s="18" t="s">
        <v>609</v>
      </c>
      <c r="O20" s="61">
        <v>9577543379</v>
      </c>
      <c r="P20" s="24"/>
      <c r="Q20" s="58"/>
      <c r="R20" s="18" t="s">
        <v>610</v>
      </c>
      <c r="S20" s="18" t="s">
        <v>916</v>
      </c>
      <c r="T20" s="18"/>
    </row>
    <row r="21" spans="1:20">
      <c r="A21" s="4">
        <v>17</v>
      </c>
      <c r="B21" s="17" t="s">
        <v>67</v>
      </c>
      <c r="C21" s="18" t="s">
        <v>611</v>
      </c>
      <c r="D21" s="18" t="s">
        <v>29</v>
      </c>
      <c r="E21" s="54">
        <v>1</v>
      </c>
      <c r="F21" s="18"/>
      <c r="G21" s="54">
        <v>15</v>
      </c>
      <c r="H21" s="54">
        <v>18</v>
      </c>
      <c r="I21" s="55">
        <f t="shared" si="0"/>
        <v>33</v>
      </c>
      <c r="J21" s="18">
        <v>9706199370</v>
      </c>
      <c r="K21" s="18" t="s">
        <v>81</v>
      </c>
      <c r="L21" s="18" t="s">
        <v>256</v>
      </c>
      <c r="M21" s="61">
        <v>9435829847</v>
      </c>
      <c r="N21" s="18" t="s">
        <v>612</v>
      </c>
      <c r="O21" s="61">
        <v>9859188808</v>
      </c>
      <c r="P21" s="24">
        <v>43444</v>
      </c>
      <c r="Q21" s="58"/>
      <c r="R21" s="18" t="s">
        <v>526</v>
      </c>
      <c r="S21" s="18" t="s">
        <v>917</v>
      </c>
      <c r="T21" s="18"/>
    </row>
    <row r="22" spans="1:20">
      <c r="A22" s="4">
        <v>18</v>
      </c>
      <c r="B22" s="17" t="s">
        <v>67</v>
      </c>
      <c r="C22" s="56" t="s">
        <v>613</v>
      </c>
      <c r="D22" s="56" t="s">
        <v>29</v>
      </c>
      <c r="E22" s="60">
        <v>2</v>
      </c>
      <c r="F22" s="56"/>
      <c r="G22" s="60">
        <v>17</v>
      </c>
      <c r="H22" s="60">
        <v>19</v>
      </c>
      <c r="I22" s="52">
        <f t="shared" si="0"/>
        <v>36</v>
      </c>
      <c r="J22" s="56">
        <v>8876680050</v>
      </c>
      <c r="K22" s="56" t="s">
        <v>81</v>
      </c>
      <c r="L22" s="56" t="s">
        <v>256</v>
      </c>
      <c r="M22" s="85">
        <v>9435829847</v>
      </c>
      <c r="N22" s="56" t="s">
        <v>612</v>
      </c>
      <c r="O22" s="85">
        <v>9859188808</v>
      </c>
      <c r="P22" s="24"/>
      <c r="Q22" s="93"/>
      <c r="R22" s="56" t="s">
        <v>526</v>
      </c>
      <c r="S22" s="18" t="s">
        <v>917</v>
      </c>
      <c r="T22" s="18"/>
    </row>
    <row r="23" spans="1:20">
      <c r="A23" s="4">
        <v>19</v>
      </c>
      <c r="B23" s="17" t="s">
        <v>67</v>
      </c>
      <c r="C23" s="56" t="s">
        <v>614</v>
      </c>
      <c r="D23" s="56" t="s">
        <v>29</v>
      </c>
      <c r="E23" s="60">
        <v>15</v>
      </c>
      <c r="F23" s="56"/>
      <c r="G23" s="60">
        <v>18</v>
      </c>
      <c r="H23" s="60">
        <v>22</v>
      </c>
      <c r="I23" s="52">
        <f t="shared" si="0"/>
        <v>40</v>
      </c>
      <c r="J23" s="56">
        <v>9706458774</v>
      </c>
      <c r="K23" s="56" t="s">
        <v>81</v>
      </c>
      <c r="L23" s="56" t="s">
        <v>218</v>
      </c>
      <c r="M23" s="85">
        <v>9435456904</v>
      </c>
      <c r="N23" s="56" t="s">
        <v>219</v>
      </c>
      <c r="O23" s="95">
        <v>9706986675</v>
      </c>
      <c r="P23" s="24"/>
      <c r="Q23" s="93"/>
      <c r="R23" s="56" t="s">
        <v>470</v>
      </c>
      <c r="S23" s="18" t="s">
        <v>917</v>
      </c>
      <c r="T23" s="18"/>
    </row>
    <row r="24" spans="1:20">
      <c r="A24" s="4">
        <v>20</v>
      </c>
      <c r="B24" s="17" t="s">
        <v>66</v>
      </c>
      <c r="C24" s="56" t="s">
        <v>615</v>
      </c>
      <c r="D24" s="56" t="s">
        <v>29</v>
      </c>
      <c r="E24" s="60">
        <v>182</v>
      </c>
      <c r="F24" s="56"/>
      <c r="G24" s="60">
        <v>16</v>
      </c>
      <c r="H24" s="60">
        <v>21</v>
      </c>
      <c r="I24" s="52">
        <f t="shared" si="0"/>
        <v>37</v>
      </c>
      <c r="J24" s="56">
        <v>9706264232</v>
      </c>
      <c r="K24" s="56" t="s">
        <v>81</v>
      </c>
      <c r="L24" s="56" t="s">
        <v>218</v>
      </c>
      <c r="M24" s="85">
        <v>9435456904</v>
      </c>
      <c r="N24" s="56" t="s">
        <v>219</v>
      </c>
      <c r="O24" s="95">
        <v>9706986675</v>
      </c>
      <c r="P24" s="24"/>
      <c r="Q24" s="93"/>
      <c r="R24" s="56" t="s">
        <v>470</v>
      </c>
      <c r="S24" s="18" t="s">
        <v>916</v>
      </c>
      <c r="T24" s="18"/>
    </row>
    <row r="25" spans="1:20">
      <c r="A25" s="4">
        <v>21</v>
      </c>
      <c r="B25" s="17" t="s">
        <v>66</v>
      </c>
      <c r="C25" s="56" t="s">
        <v>616</v>
      </c>
      <c r="D25" s="56" t="s">
        <v>29</v>
      </c>
      <c r="E25" s="60">
        <v>148</v>
      </c>
      <c r="F25" s="56"/>
      <c r="G25" s="60">
        <v>15</v>
      </c>
      <c r="H25" s="60">
        <v>17</v>
      </c>
      <c r="I25" s="52">
        <f t="shared" si="0"/>
        <v>32</v>
      </c>
      <c r="J25" s="56">
        <v>9401602632</v>
      </c>
      <c r="K25" s="56" t="s">
        <v>81</v>
      </c>
      <c r="L25" s="56" t="s">
        <v>256</v>
      </c>
      <c r="M25" s="52">
        <v>9401304685</v>
      </c>
      <c r="N25" s="56" t="s">
        <v>212</v>
      </c>
      <c r="O25" s="52">
        <v>8721967810</v>
      </c>
      <c r="P25" s="24"/>
      <c r="Q25" s="93"/>
      <c r="R25" s="56" t="s">
        <v>470</v>
      </c>
      <c r="S25" s="18" t="s">
        <v>916</v>
      </c>
      <c r="T25" s="18"/>
    </row>
    <row r="26" spans="1:20">
      <c r="A26" s="4">
        <v>22</v>
      </c>
      <c r="B26" s="17" t="s">
        <v>67</v>
      </c>
      <c r="C26" s="56" t="s">
        <v>617</v>
      </c>
      <c r="D26" s="56" t="s">
        <v>29</v>
      </c>
      <c r="E26" s="60">
        <v>1</v>
      </c>
      <c r="F26" s="56"/>
      <c r="G26" s="60">
        <v>17</v>
      </c>
      <c r="H26" s="60">
        <v>19</v>
      </c>
      <c r="I26" s="52">
        <f t="shared" si="0"/>
        <v>36</v>
      </c>
      <c r="J26" s="56">
        <v>8876370553</v>
      </c>
      <c r="K26" s="56" t="s">
        <v>81</v>
      </c>
      <c r="L26" s="56" t="s">
        <v>256</v>
      </c>
      <c r="M26" s="52">
        <v>9401304685</v>
      </c>
      <c r="N26" s="56" t="s">
        <v>219</v>
      </c>
      <c r="O26" s="95">
        <v>9706986675</v>
      </c>
      <c r="P26" s="92">
        <v>43445</v>
      </c>
      <c r="Q26" s="93"/>
      <c r="R26" s="56" t="s">
        <v>470</v>
      </c>
      <c r="S26" s="18" t="s">
        <v>917</v>
      </c>
      <c r="T26" s="18"/>
    </row>
    <row r="27" spans="1:20">
      <c r="A27" s="4">
        <v>23</v>
      </c>
      <c r="B27" s="17" t="s">
        <v>67</v>
      </c>
      <c r="C27" s="56" t="s">
        <v>618</v>
      </c>
      <c r="D27" s="56" t="s">
        <v>29</v>
      </c>
      <c r="E27" s="60">
        <v>4</v>
      </c>
      <c r="F27" s="56"/>
      <c r="G27" s="60">
        <v>14</v>
      </c>
      <c r="H27" s="60">
        <v>16</v>
      </c>
      <c r="I27" s="52">
        <f t="shared" si="0"/>
        <v>30</v>
      </c>
      <c r="J27" s="56">
        <v>9975101233</v>
      </c>
      <c r="K27" s="56" t="s">
        <v>81</v>
      </c>
      <c r="L27" s="96" t="s">
        <v>256</v>
      </c>
      <c r="M27" s="52">
        <v>9401304685</v>
      </c>
      <c r="N27" s="52" t="s">
        <v>619</v>
      </c>
      <c r="O27" s="52">
        <v>8721967810</v>
      </c>
      <c r="P27" s="92"/>
      <c r="Q27" s="93"/>
      <c r="R27" s="56" t="s">
        <v>620</v>
      </c>
      <c r="S27" s="18" t="s">
        <v>917</v>
      </c>
      <c r="T27" s="18"/>
    </row>
    <row r="28" spans="1:20">
      <c r="A28" s="4">
        <v>24</v>
      </c>
      <c r="B28" s="17" t="s">
        <v>67</v>
      </c>
      <c r="C28" s="56" t="s">
        <v>621</v>
      </c>
      <c r="D28" s="56" t="s">
        <v>29</v>
      </c>
      <c r="E28" s="60">
        <v>5</v>
      </c>
      <c r="F28" s="56"/>
      <c r="G28" s="60">
        <v>15</v>
      </c>
      <c r="H28" s="60">
        <v>17</v>
      </c>
      <c r="I28" s="52">
        <f t="shared" si="0"/>
        <v>32</v>
      </c>
      <c r="J28" s="56">
        <v>8749970564</v>
      </c>
      <c r="K28" s="56" t="s">
        <v>81</v>
      </c>
      <c r="L28" s="96" t="s">
        <v>256</v>
      </c>
      <c r="M28" s="52">
        <v>9401304685</v>
      </c>
      <c r="N28" s="52" t="s">
        <v>212</v>
      </c>
      <c r="O28" s="52">
        <v>8721967810</v>
      </c>
      <c r="P28" s="92"/>
      <c r="Q28" s="93"/>
      <c r="R28" s="56" t="s">
        <v>620</v>
      </c>
      <c r="S28" s="18" t="s">
        <v>917</v>
      </c>
      <c r="T28" s="18"/>
    </row>
    <row r="29" spans="1:20">
      <c r="A29" s="4">
        <v>25</v>
      </c>
      <c r="B29" s="17" t="s">
        <v>66</v>
      </c>
      <c r="C29" s="56" t="s">
        <v>622</v>
      </c>
      <c r="D29" s="56" t="s">
        <v>29</v>
      </c>
      <c r="E29" s="60">
        <v>2</v>
      </c>
      <c r="F29" s="56"/>
      <c r="G29" s="60">
        <v>13</v>
      </c>
      <c r="H29" s="60">
        <v>11</v>
      </c>
      <c r="I29" s="52">
        <f t="shared" si="0"/>
        <v>24</v>
      </c>
      <c r="J29" s="56">
        <v>8876267297</v>
      </c>
      <c r="K29" s="56" t="s">
        <v>81</v>
      </c>
      <c r="L29" s="96" t="s">
        <v>256</v>
      </c>
      <c r="M29" s="52">
        <v>9401304685</v>
      </c>
      <c r="N29" s="52" t="s">
        <v>212</v>
      </c>
      <c r="O29" s="52">
        <v>8721967810</v>
      </c>
      <c r="P29" s="92"/>
      <c r="Q29" s="93"/>
      <c r="R29" s="56" t="s">
        <v>620</v>
      </c>
      <c r="S29" s="18" t="s">
        <v>916</v>
      </c>
      <c r="T29" s="18"/>
    </row>
    <row r="30" spans="1:20">
      <c r="A30" s="4">
        <v>26</v>
      </c>
      <c r="B30" s="17" t="s">
        <v>66</v>
      </c>
      <c r="C30" s="56" t="s">
        <v>623</v>
      </c>
      <c r="D30" s="56" t="s">
        <v>29</v>
      </c>
      <c r="E30" s="60">
        <v>3</v>
      </c>
      <c r="F30" s="56"/>
      <c r="G30" s="60">
        <v>14</v>
      </c>
      <c r="H30" s="60">
        <v>13</v>
      </c>
      <c r="I30" s="52">
        <f t="shared" si="0"/>
        <v>27</v>
      </c>
      <c r="J30" s="56">
        <v>9859439041</v>
      </c>
      <c r="K30" s="56" t="s">
        <v>81</v>
      </c>
      <c r="L30" s="57" t="s">
        <v>261</v>
      </c>
      <c r="M30" s="57">
        <v>9401304685</v>
      </c>
      <c r="N30" s="57" t="s">
        <v>624</v>
      </c>
      <c r="O30" s="57">
        <v>8721967810</v>
      </c>
      <c r="P30" s="92"/>
      <c r="Q30" s="93"/>
      <c r="R30" s="56" t="s">
        <v>625</v>
      </c>
      <c r="S30" s="18" t="s">
        <v>916</v>
      </c>
      <c r="T30" s="18"/>
    </row>
    <row r="31" spans="1:20">
      <c r="A31" s="4">
        <v>27</v>
      </c>
      <c r="B31" s="17" t="s">
        <v>67</v>
      </c>
      <c r="C31" s="56" t="s">
        <v>626</v>
      </c>
      <c r="D31" s="56" t="s">
        <v>29</v>
      </c>
      <c r="E31" s="60">
        <v>147</v>
      </c>
      <c r="F31" s="56"/>
      <c r="G31" s="60">
        <v>18</v>
      </c>
      <c r="H31" s="60">
        <v>15</v>
      </c>
      <c r="I31" s="52">
        <f t="shared" si="0"/>
        <v>33</v>
      </c>
      <c r="J31" s="56">
        <v>9954472625</v>
      </c>
      <c r="K31" s="56" t="s">
        <v>81</v>
      </c>
      <c r="L31" s="56" t="s">
        <v>256</v>
      </c>
      <c r="M31" s="52">
        <v>9401304685</v>
      </c>
      <c r="N31" s="96" t="s">
        <v>257</v>
      </c>
      <c r="O31" s="96" t="s">
        <v>439</v>
      </c>
      <c r="P31" s="92">
        <v>43446</v>
      </c>
      <c r="Q31" s="93"/>
      <c r="R31" s="56" t="s">
        <v>470</v>
      </c>
      <c r="S31" s="18" t="s">
        <v>917</v>
      </c>
      <c r="T31" s="18"/>
    </row>
    <row r="32" spans="1:20" ht="33">
      <c r="A32" s="4">
        <v>28</v>
      </c>
      <c r="B32" s="17" t="s">
        <v>67</v>
      </c>
      <c r="C32" s="56" t="s">
        <v>627</v>
      </c>
      <c r="D32" s="56" t="s">
        <v>29</v>
      </c>
      <c r="E32" s="60">
        <v>9</v>
      </c>
      <c r="F32" s="56"/>
      <c r="G32" s="60">
        <v>16</v>
      </c>
      <c r="H32" s="60">
        <v>13</v>
      </c>
      <c r="I32" s="52">
        <f t="shared" si="0"/>
        <v>29</v>
      </c>
      <c r="J32" s="56">
        <v>9859148313</v>
      </c>
      <c r="K32" s="56" t="s">
        <v>81</v>
      </c>
      <c r="L32" s="56" t="s">
        <v>628</v>
      </c>
      <c r="M32" s="52">
        <v>9401304685</v>
      </c>
      <c r="N32" s="96" t="s">
        <v>257</v>
      </c>
      <c r="O32" s="96" t="s">
        <v>439</v>
      </c>
      <c r="P32" s="92"/>
      <c r="Q32" s="93"/>
      <c r="R32" s="56" t="s">
        <v>470</v>
      </c>
      <c r="S32" s="18" t="s">
        <v>917</v>
      </c>
      <c r="T32" s="18"/>
    </row>
    <row r="33" spans="1:20" ht="33">
      <c r="A33" s="4">
        <v>29</v>
      </c>
      <c r="B33" s="17" t="s">
        <v>66</v>
      </c>
      <c r="C33" s="56" t="s">
        <v>629</v>
      </c>
      <c r="D33" s="56" t="s">
        <v>29</v>
      </c>
      <c r="E33" s="60">
        <v>10</v>
      </c>
      <c r="F33" s="56"/>
      <c r="G33" s="60">
        <v>12</v>
      </c>
      <c r="H33" s="60">
        <v>15</v>
      </c>
      <c r="I33" s="52">
        <f t="shared" si="0"/>
        <v>27</v>
      </c>
      <c r="J33" s="56">
        <v>9577018184</v>
      </c>
      <c r="K33" s="56" t="s">
        <v>81</v>
      </c>
      <c r="L33" s="56" t="s">
        <v>628</v>
      </c>
      <c r="M33" s="52">
        <v>9401304685</v>
      </c>
      <c r="N33" s="96" t="s">
        <v>257</v>
      </c>
      <c r="O33" s="96" t="s">
        <v>439</v>
      </c>
      <c r="P33" s="92"/>
      <c r="Q33" s="93"/>
      <c r="R33" s="56" t="s">
        <v>470</v>
      </c>
      <c r="S33" s="18" t="s">
        <v>916</v>
      </c>
      <c r="T33" s="18"/>
    </row>
    <row r="34" spans="1:20" ht="33">
      <c r="A34" s="4">
        <v>30</v>
      </c>
      <c r="B34" s="17" t="s">
        <v>66</v>
      </c>
      <c r="C34" s="56" t="s">
        <v>630</v>
      </c>
      <c r="D34" s="56" t="s">
        <v>29</v>
      </c>
      <c r="E34" s="60">
        <v>183</v>
      </c>
      <c r="F34" s="56"/>
      <c r="G34" s="60">
        <v>13</v>
      </c>
      <c r="H34" s="60">
        <v>16</v>
      </c>
      <c r="I34" s="52">
        <f t="shared" si="0"/>
        <v>29</v>
      </c>
      <c r="J34" s="56">
        <v>9854551608</v>
      </c>
      <c r="K34" s="56" t="s">
        <v>81</v>
      </c>
      <c r="L34" s="56" t="s">
        <v>628</v>
      </c>
      <c r="M34" s="52">
        <v>9401304685</v>
      </c>
      <c r="N34" s="96" t="s">
        <v>257</v>
      </c>
      <c r="O34" s="96" t="s">
        <v>439</v>
      </c>
      <c r="P34" s="92"/>
      <c r="Q34" s="93"/>
      <c r="R34" s="56" t="s">
        <v>470</v>
      </c>
      <c r="S34" s="18" t="s">
        <v>916</v>
      </c>
      <c r="T34" s="18"/>
    </row>
    <row r="35" spans="1:20">
      <c r="A35" s="4">
        <v>31</v>
      </c>
      <c r="B35" s="17" t="s">
        <v>66</v>
      </c>
      <c r="C35" s="56" t="s">
        <v>631</v>
      </c>
      <c r="D35" s="56" t="s">
        <v>29</v>
      </c>
      <c r="E35" s="60">
        <v>110</v>
      </c>
      <c r="F35" s="56"/>
      <c r="G35" s="60">
        <v>51</v>
      </c>
      <c r="H35" s="60">
        <v>48</v>
      </c>
      <c r="I35" s="52">
        <f t="shared" si="0"/>
        <v>99</v>
      </c>
      <c r="J35" s="56">
        <v>9957308715</v>
      </c>
      <c r="K35" s="56" t="s">
        <v>632</v>
      </c>
      <c r="L35" s="85" t="s">
        <v>194</v>
      </c>
      <c r="M35" s="85">
        <v>9577524558</v>
      </c>
      <c r="N35" s="85" t="s">
        <v>633</v>
      </c>
      <c r="O35" s="85">
        <v>9957294498</v>
      </c>
      <c r="P35" s="92">
        <v>43447</v>
      </c>
      <c r="Q35" s="93"/>
      <c r="R35" s="56" t="s">
        <v>406</v>
      </c>
      <c r="S35" s="18" t="s">
        <v>916</v>
      </c>
      <c r="T35" s="18"/>
    </row>
    <row r="36" spans="1:20">
      <c r="A36" s="4">
        <v>32</v>
      </c>
      <c r="B36" s="17" t="s">
        <v>67</v>
      </c>
      <c r="C36" s="18" t="s">
        <v>634</v>
      </c>
      <c r="D36" s="18" t="s">
        <v>29</v>
      </c>
      <c r="E36" s="54">
        <v>109</v>
      </c>
      <c r="F36" s="18"/>
      <c r="G36" s="54">
        <v>50</v>
      </c>
      <c r="H36" s="54">
        <v>55</v>
      </c>
      <c r="I36" s="55">
        <f t="shared" si="0"/>
        <v>105</v>
      </c>
      <c r="J36" s="18">
        <v>9954297179</v>
      </c>
      <c r="K36" s="18" t="s">
        <v>632</v>
      </c>
      <c r="L36" s="61" t="s">
        <v>194</v>
      </c>
      <c r="M36" s="61">
        <v>9577524558</v>
      </c>
      <c r="N36" s="61" t="s">
        <v>227</v>
      </c>
      <c r="O36" s="61">
        <v>8751968223</v>
      </c>
      <c r="P36" s="92"/>
      <c r="Q36" s="58"/>
      <c r="R36" s="18" t="s">
        <v>406</v>
      </c>
      <c r="S36" s="18" t="s">
        <v>917</v>
      </c>
      <c r="T36" s="18"/>
    </row>
    <row r="37" spans="1:20">
      <c r="A37" s="4">
        <v>33</v>
      </c>
      <c r="B37" s="17" t="s">
        <v>66</v>
      </c>
      <c r="C37" s="18" t="s">
        <v>635</v>
      </c>
      <c r="D37" s="18" t="s">
        <v>29</v>
      </c>
      <c r="E37" s="54">
        <v>111</v>
      </c>
      <c r="F37" s="18"/>
      <c r="G37" s="54">
        <v>47</v>
      </c>
      <c r="H37" s="54">
        <v>53</v>
      </c>
      <c r="I37" s="55">
        <f t="shared" si="0"/>
        <v>100</v>
      </c>
      <c r="J37" s="18">
        <v>9864599831</v>
      </c>
      <c r="K37" s="18" t="s">
        <v>632</v>
      </c>
      <c r="L37" s="61" t="s">
        <v>194</v>
      </c>
      <c r="M37" s="61">
        <v>9577524558</v>
      </c>
      <c r="N37" s="61" t="s">
        <v>484</v>
      </c>
      <c r="O37" s="61">
        <v>9613633334</v>
      </c>
      <c r="P37" s="24">
        <v>43448</v>
      </c>
      <c r="Q37" s="58"/>
      <c r="R37" s="18" t="s">
        <v>590</v>
      </c>
      <c r="S37" s="18" t="s">
        <v>916</v>
      </c>
      <c r="T37" s="18"/>
    </row>
    <row r="38" spans="1:20">
      <c r="A38" s="4">
        <v>34</v>
      </c>
      <c r="B38" s="17" t="s">
        <v>67</v>
      </c>
      <c r="C38" s="56" t="s">
        <v>266</v>
      </c>
      <c r="D38" s="56" t="s">
        <v>29</v>
      </c>
      <c r="E38" s="60">
        <v>112</v>
      </c>
      <c r="F38" s="56"/>
      <c r="G38" s="60">
        <v>49</v>
      </c>
      <c r="H38" s="60">
        <v>54</v>
      </c>
      <c r="I38" s="52">
        <f t="shared" si="0"/>
        <v>103</v>
      </c>
      <c r="J38" s="56">
        <v>9854507724</v>
      </c>
      <c r="K38" s="56" t="s">
        <v>233</v>
      </c>
      <c r="L38" s="56" t="s">
        <v>636</v>
      </c>
      <c r="M38" s="85">
        <v>9401453473</v>
      </c>
      <c r="N38" s="56" t="s">
        <v>637</v>
      </c>
      <c r="O38" s="85">
        <v>9707428756</v>
      </c>
      <c r="P38" s="24"/>
      <c r="Q38" s="93"/>
      <c r="R38" s="56" t="s">
        <v>406</v>
      </c>
      <c r="S38" s="18" t="s">
        <v>917</v>
      </c>
      <c r="T38" s="18"/>
    </row>
    <row r="39" spans="1:20">
      <c r="A39" s="4">
        <v>35</v>
      </c>
      <c r="B39" s="17" t="s">
        <v>66</v>
      </c>
      <c r="C39" s="56" t="s">
        <v>638</v>
      </c>
      <c r="D39" s="56" t="s">
        <v>29</v>
      </c>
      <c r="E39" s="60">
        <v>159</v>
      </c>
      <c r="F39" s="56"/>
      <c r="G39" s="60">
        <v>47</v>
      </c>
      <c r="H39" s="60">
        <v>55</v>
      </c>
      <c r="I39" s="52">
        <f t="shared" si="0"/>
        <v>102</v>
      </c>
      <c r="J39" s="56">
        <v>9859123865</v>
      </c>
      <c r="K39" s="56" t="s">
        <v>233</v>
      </c>
      <c r="L39" s="56" t="s">
        <v>636</v>
      </c>
      <c r="M39" s="85">
        <v>9401453473</v>
      </c>
      <c r="N39" s="56" t="s">
        <v>637</v>
      </c>
      <c r="O39" s="85">
        <v>9707428756</v>
      </c>
      <c r="P39" s="92">
        <v>43449</v>
      </c>
      <c r="Q39" s="93"/>
      <c r="R39" s="56" t="s">
        <v>397</v>
      </c>
      <c r="S39" s="18" t="s">
        <v>916</v>
      </c>
      <c r="T39" s="18"/>
    </row>
    <row r="40" spans="1:20">
      <c r="A40" s="4">
        <v>36</v>
      </c>
      <c r="B40" s="17" t="s">
        <v>67</v>
      </c>
      <c r="C40" s="56" t="s">
        <v>639</v>
      </c>
      <c r="D40" s="56" t="s">
        <v>29</v>
      </c>
      <c r="E40" s="60">
        <v>85</v>
      </c>
      <c r="F40" s="56"/>
      <c r="G40" s="60">
        <v>66</v>
      </c>
      <c r="H40" s="60">
        <v>59</v>
      </c>
      <c r="I40" s="52">
        <f t="shared" si="0"/>
        <v>125</v>
      </c>
      <c r="J40" s="56">
        <v>8876853048</v>
      </c>
      <c r="K40" s="56" t="s">
        <v>396</v>
      </c>
      <c r="L40" s="56" t="s">
        <v>272</v>
      </c>
      <c r="M40" s="85">
        <v>9435877572</v>
      </c>
      <c r="N40" s="56" t="s">
        <v>640</v>
      </c>
      <c r="O40" s="85">
        <v>839932699</v>
      </c>
      <c r="P40" s="92"/>
      <c r="Q40" s="93"/>
      <c r="R40" s="56" t="s">
        <v>494</v>
      </c>
      <c r="S40" s="18" t="s">
        <v>917</v>
      </c>
      <c r="T40" s="18"/>
    </row>
    <row r="41" spans="1:20">
      <c r="A41" s="4">
        <v>37</v>
      </c>
      <c r="B41" s="17" t="s">
        <v>66</v>
      </c>
      <c r="C41" s="56" t="s">
        <v>641</v>
      </c>
      <c r="D41" s="56" t="s">
        <v>29</v>
      </c>
      <c r="E41" s="60">
        <v>224</v>
      </c>
      <c r="F41" s="56"/>
      <c r="G41" s="60">
        <v>49</v>
      </c>
      <c r="H41" s="60">
        <v>52</v>
      </c>
      <c r="I41" s="52">
        <f t="shared" si="0"/>
        <v>101</v>
      </c>
      <c r="J41" s="56">
        <v>9854316129</v>
      </c>
      <c r="K41" s="56" t="s">
        <v>233</v>
      </c>
      <c r="L41" s="56" t="s">
        <v>636</v>
      </c>
      <c r="M41" s="85">
        <v>9401453473</v>
      </c>
      <c r="N41" s="56" t="s">
        <v>642</v>
      </c>
      <c r="O41" s="85">
        <v>8752874357</v>
      </c>
      <c r="P41" s="92">
        <v>43451</v>
      </c>
      <c r="Q41" s="93"/>
      <c r="R41" s="56" t="s">
        <v>404</v>
      </c>
      <c r="S41" s="18" t="s">
        <v>916</v>
      </c>
      <c r="T41" s="18"/>
    </row>
    <row r="42" spans="1:20">
      <c r="A42" s="4">
        <v>38</v>
      </c>
      <c r="B42" s="17" t="s">
        <v>67</v>
      </c>
      <c r="C42" s="56" t="s">
        <v>643</v>
      </c>
      <c r="D42" s="56" t="s">
        <v>29</v>
      </c>
      <c r="E42" s="60">
        <v>221</v>
      </c>
      <c r="F42" s="56"/>
      <c r="G42" s="60">
        <v>44</v>
      </c>
      <c r="H42" s="60">
        <v>53</v>
      </c>
      <c r="I42" s="52">
        <f t="shared" si="0"/>
        <v>97</v>
      </c>
      <c r="J42" s="56">
        <v>9954911584</v>
      </c>
      <c r="K42" s="56" t="s">
        <v>233</v>
      </c>
      <c r="L42" s="56" t="s">
        <v>636</v>
      </c>
      <c r="M42" s="85">
        <v>9401453473</v>
      </c>
      <c r="N42" s="56" t="s">
        <v>512</v>
      </c>
      <c r="O42" s="85">
        <v>8761967558</v>
      </c>
      <c r="P42" s="92"/>
      <c r="Q42" s="93"/>
      <c r="R42" s="56" t="s">
        <v>404</v>
      </c>
      <c r="S42" s="18" t="s">
        <v>917</v>
      </c>
      <c r="T42" s="18"/>
    </row>
    <row r="43" spans="1:20">
      <c r="A43" s="4">
        <v>39</v>
      </c>
      <c r="B43" s="17" t="s">
        <v>66</v>
      </c>
      <c r="C43" s="56" t="s">
        <v>644</v>
      </c>
      <c r="D43" s="56" t="s">
        <v>29</v>
      </c>
      <c r="E43" s="60">
        <v>108</v>
      </c>
      <c r="F43" s="56"/>
      <c r="G43" s="60">
        <v>47</v>
      </c>
      <c r="H43" s="60">
        <v>50</v>
      </c>
      <c r="I43" s="52">
        <f t="shared" si="0"/>
        <v>97</v>
      </c>
      <c r="J43" s="56">
        <v>8749957327</v>
      </c>
      <c r="K43" s="56" t="s">
        <v>233</v>
      </c>
      <c r="L43" s="56" t="s">
        <v>636</v>
      </c>
      <c r="M43" s="85">
        <v>9401453473</v>
      </c>
      <c r="N43" s="56" t="s">
        <v>311</v>
      </c>
      <c r="O43" s="85">
        <v>9678468026</v>
      </c>
      <c r="P43" s="92">
        <v>43452</v>
      </c>
      <c r="Q43" s="93"/>
      <c r="R43" s="56" t="s">
        <v>406</v>
      </c>
      <c r="S43" s="18" t="s">
        <v>916</v>
      </c>
      <c r="T43" s="18"/>
    </row>
    <row r="44" spans="1:20">
      <c r="A44" s="4">
        <v>40</v>
      </c>
      <c r="B44" s="17" t="s">
        <v>66</v>
      </c>
      <c r="C44" s="56" t="s">
        <v>645</v>
      </c>
      <c r="D44" s="56" t="s">
        <v>29</v>
      </c>
      <c r="E44" s="60">
        <v>223</v>
      </c>
      <c r="F44" s="56"/>
      <c r="G44" s="60">
        <v>52</v>
      </c>
      <c r="H44" s="60">
        <v>49</v>
      </c>
      <c r="I44" s="52">
        <f t="shared" si="0"/>
        <v>101</v>
      </c>
      <c r="J44" s="56">
        <v>9678507449</v>
      </c>
      <c r="K44" s="56" t="s">
        <v>233</v>
      </c>
      <c r="L44" s="56" t="s">
        <v>636</v>
      </c>
      <c r="M44" s="85">
        <v>9401453473</v>
      </c>
      <c r="N44" s="56" t="s">
        <v>646</v>
      </c>
      <c r="O44" s="85">
        <v>7896884125</v>
      </c>
      <c r="P44" s="92"/>
      <c r="Q44" s="93"/>
      <c r="R44" s="56" t="s">
        <v>406</v>
      </c>
      <c r="S44" s="18" t="s">
        <v>916</v>
      </c>
      <c r="T44" s="18"/>
    </row>
    <row r="45" spans="1:20">
      <c r="A45" s="4">
        <v>41</v>
      </c>
      <c r="B45" s="17" t="s">
        <v>67</v>
      </c>
      <c r="C45" s="56" t="s">
        <v>647</v>
      </c>
      <c r="D45" s="56" t="s">
        <v>29</v>
      </c>
      <c r="E45" s="60">
        <v>225</v>
      </c>
      <c r="F45" s="56"/>
      <c r="G45" s="60">
        <v>55</v>
      </c>
      <c r="H45" s="60">
        <v>51</v>
      </c>
      <c r="I45" s="52">
        <f t="shared" si="0"/>
        <v>106</v>
      </c>
      <c r="J45" s="56">
        <v>8402048403</v>
      </c>
      <c r="K45" s="56" t="s">
        <v>233</v>
      </c>
      <c r="L45" s="56" t="s">
        <v>194</v>
      </c>
      <c r="M45" s="85">
        <v>9577524558</v>
      </c>
      <c r="N45" s="56" t="s">
        <v>637</v>
      </c>
      <c r="O45" s="85">
        <v>9707428756</v>
      </c>
      <c r="P45" s="92"/>
      <c r="Q45" s="93"/>
      <c r="R45" s="56" t="s">
        <v>406</v>
      </c>
      <c r="S45" s="18" t="s">
        <v>917</v>
      </c>
      <c r="T45" s="18"/>
    </row>
    <row r="46" spans="1:20">
      <c r="A46" s="4">
        <v>42</v>
      </c>
      <c r="B46" s="17" t="s">
        <v>66</v>
      </c>
      <c r="C46" s="56" t="s">
        <v>648</v>
      </c>
      <c r="D46" s="56" t="s">
        <v>29</v>
      </c>
      <c r="E46" s="60">
        <v>226</v>
      </c>
      <c r="F46" s="56"/>
      <c r="G46" s="60">
        <v>48</v>
      </c>
      <c r="H46" s="60">
        <v>53</v>
      </c>
      <c r="I46" s="52">
        <f t="shared" si="0"/>
        <v>101</v>
      </c>
      <c r="J46" s="56">
        <v>8753987391</v>
      </c>
      <c r="K46" s="56" t="s">
        <v>233</v>
      </c>
      <c r="L46" s="56" t="s">
        <v>194</v>
      </c>
      <c r="M46" s="85">
        <v>9577524558</v>
      </c>
      <c r="N46" s="56" t="s">
        <v>633</v>
      </c>
      <c r="O46" s="85">
        <v>9957294498</v>
      </c>
      <c r="P46" s="92">
        <v>43453</v>
      </c>
      <c r="Q46" s="93"/>
      <c r="R46" s="56" t="s">
        <v>494</v>
      </c>
      <c r="S46" s="18" t="s">
        <v>916</v>
      </c>
      <c r="T46" s="18"/>
    </row>
    <row r="47" spans="1:20">
      <c r="A47" s="4">
        <v>43</v>
      </c>
      <c r="B47" s="17" t="s">
        <v>67</v>
      </c>
      <c r="C47" s="56" t="s">
        <v>649</v>
      </c>
      <c r="D47" s="56" t="s">
        <v>29</v>
      </c>
      <c r="E47" s="60">
        <v>227</v>
      </c>
      <c r="F47" s="56"/>
      <c r="G47" s="60">
        <v>46</v>
      </c>
      <c r="H47" s="60">
        <v>51</v>
      </c>
      <c r="I47" s="52">
        <f t="shared" si="0"/>
        <v>97</v>
      </c>
      <c r="J47" s="56">
        <v>9613734749</v>
      </c>
      <c r="K47" s="56" t="s">
        <v>233</v>
      </c>
      <c r="L47" s="56" t="s">
        <v>194</v>
      </c>
      <c r="M47" s="85">
        <v>9577524558</v>
      </c>
      <c r="N47" s="56" t="s">
        <v>650</v>
      </c>
      <c r="O47" s="85">
        <v>9954986766</v>
      </c>
      <c r="P47" s="92"/>
      <c r="Q47" s="93"/>
      <c r="R47" s="56" t="s">
        <v>603</v>
      </c>
      <c r="S47" s="18" t="s">
        <v>917</v>
      </c>
      <c r="T47" s="18"/>
    </row>
    <row r="48" spans="1:20">
      <c r="A48" s="4">
        <v>44</v>
      </c>
      <c r="B48" s="17" t="s">
        <v>66</v>
      </c>
      <c r="C48" s="60" t="s">
        <v>651</v>
      </c>
      <c r="D48" s="56" t="s">
        <v>29</v>
      </c>
      <c r="E48" s="60">
        <v>103</v>
      </c>
      <c r="F48" s="56"/>
      <c r="G48" s="60">
        <v>50</v>
      </c>
      <c r="H48" s="60">
        <v>51</v>
      </c>
      <c r="I48" s="52">
        <f t="shared" si="0"/>
        <v>101</v>
      </c>
      <c r="J48" s="56">
        <v>9854229885</v>
      </c>
      <c r="K48" s="56" t="s">
        <v>233</v>
      </c>
      <c r="L48" s="56" t="s">
        <v>194</v>
      </c>
      <c r="M48" s="85">
        <v>9577524558</v>
      </c>
      <c r="N48" s="56" t="s">
        <v>637</v>
      </c>
      <c r="O48" s="85">
        <v>9707428756</v>
      </c>
      <c r="P48" s="92"/>
      <c r="Q48" s="93"/>
      <c r="R48" s="56" t="s">
        <v>494</v>
      </c>
      <c r="S48" s="18" t="s">
        <v>916</v>
      </c>
      <c r="T48" s="18"/>
    </row>
    <row r="49" spans="1:20">
      <c r="A49" s="4">
        <v>45</v>
      </c>
      <c r="B49" s="17" t="s">
        <v>67</v>
      </c>
      <c r="C49" s="60" t="s">
        <v>652</v>
      </c>
      <c r="D49" s="56" t="s">
        <v>29</v>
      </c>
      <c r="E49" s="60">
        <v>104</v>
      </c>
      <c r="F49" s="56"/>
      <c r="G49" s="60">
        <v>56</v>
      </c>
      <c r="H49" s="60">
        <v>48</v>
      </c>
      <c r="I49" s="52">
        <f t="shared" si="0"/>
        <v>104</v>
      </c>
      <c r="J49" s="56">
        <v>8011477600</v>
      </c>
      <c r="K49" s="56" t="s">
        <v>233</v>
      </c>
      <c r="L49" s="56" t="s">
        <v>194</v>
      </c>
      <c r="M49" s="85">
        <v>9577524558</v>
      </c>
      <c r="N49" s="56" t="s">
        <v>637</v>
      </c>
      <c r="O49" s="85">
        <v>9707428756</v>
      </c>
      <c r="P49" s="92"/>
      <c r="Q49" s="93"/>
      <c r="R49" s="56" t="s">
        <v>494</v>
      </c>
      <c r="S49" s="18" t="s">
        <v>917</v>
      </c>
      <c r="T49" s="18"/>
    </row>
    <row r="50" spans="1:20" ht="33">
      <c r="A50" s="4">
        <v>46</v>
      </c>
      <c r="B50" s="17" t="s">
        <v>66</v>
      </c>
      <c r="C50" s="60" t="s">
        <v>653</v>
      </c>
      <c r="D50" s="56" t="s">
        <v>29</v>
      </c>
      <c r="E50" s="60">
        <v>105</v>
      </c>
      <c r="F50" s="56"/>
      <c r="G50" s="60">
        <v>52</v>
      </c>
      <c r="H50" s="60">
        <v>53</v>
      </c>
      <c r="I50" s="52">
        <f t="shared" si="0"/>
        <v>105</v>
      </c>
      <c r="J50" s="56">
        <v>9859674969</v>
      </c>
      <c r="K50" s="56" t="s">
        <v>233</v>
      </c>
      <c r="L50" s="56" t="s">
        <v>636</v>
      </c>
      <c r="M50" s="85">
        <v>9401453473</v>
      </c>
      <c r="N50" s="56" t="s">
        <v>642</v>
      </c>
      <c r="O50" s="85">
        <v>8752874357</v>
      </c>
      <c r="P50" s="92">
        <v>43454</v>
      </c>
      <c r="Q50" s="93"/>
      <c r="R50" s="56" t="s">
        <v>494</v>
      </c>
      <c r="S50" s="18" t="s">
        <v>916</v>
      </c>
      <c r="T50" s="18"/>
    </row>
    <row r="51" spans="1:20" ht="33">
      <c r="A51" s="4">
        <v>47</v>
      </c>
      <c r="B51" s="17" t="s">
        <v>67</v>
      </c>
      <c r="C51" s="60" t="s">
        <v>654</v>
      </c>
      <c r="D51" s="56" t="s">
        <v>29</v>
      </c>
      <c r="E51" s="60">
        <v>106</v>
      </c>
      <c r="F51" s="56"/>
      <c r="G51" s="60">
        <v>48</v>
      </c>
      <c r="H51" s="60">
        <v>54</v>
      </c>
      <c r="I51" s="52">
        <f t="shared" si="0"/>
        <v>102</v>
      </c>
      <c r="J51" s="56">
        <v>985407013</v>
      </c>
      <c r="K51" s="56" t="s">
        <v>233</v>
      </c>
      <c r="L51" s="56" t="s">
        <v>636</v>
      </c>
      <c r="M51" s="85">
        <v>9401453473</v>
      </c>
      <c r="N51" s="56" t="s">
        <v>642</v>
      </c>
      <c r="O51" s="85">
        <v>8752874357</v>
      </c>
      <c r="P51" s="92"/>
      <c r="Q51" s="93"/>
      <c r="R51" s="56" t="s">
        <v>406</v>
      </c>
      <c r="S51" s="18" t="s">
        <v>917</v>
      </c>
      <c r="T51" s="18"/>
    </row>
    <row r="52" spans="1:20">
      <c r="A52" s="4">
        <v>48</v>
      </c>
      <c r="B52" s="17" t="s">
        <v>66</v>
      </c>
      <c r="C52" s="60" t="s">
        <v>655</v>
      </c>
      <c r="D52" s="56" t="s">
        <v>29</v>
      </c>
      <c r="E52" s="60">
        <v>107</v>
      </c>
      <c r="F52" s="56"/>
      <c r="G52" s="60">
        <v>53</v>
      </c>
      <c r="H52" s="60">
        <v>55</v>
      </c>
      <c r="I52" s="52">
        <f t="shared" si="0"/>
        <v>108</v>
      </c>
      <c r="J52" s="56">
        <v>9577102941</v>
      </c>
      <c r="K52" s="56" t="s">
        <v>233</v>
      </c>
      <c r="L52" s="56" t="s">
        <v>636</v>
      </c>
      <c r="M52" s="85">
        <v>9401453473</v>
      </c>
      <c r="N52" s="56" t="s">
        <v>311</v>
      </c>
      <c r="O52" s="85">
        <v>9678468026</v>
      </c>
      <c r="P52" s="92">
        <v>43455</v>
      </c>
      <c r="Q52" s="93"/>
      <c r="R52" s="56" t="s">
        <v>404</v>
      </c>
      <c r="S52" s="18" t="s">
        <v>916</v>
      </c>
      <c r="T52" s="18"/>
    </row>
    <row r="53" spans="1:20">
      <c r="A53" s="4">
        <v>49</v>
      </c>
      <c r="B53" s="17" t="s">
        <v>67</v>
      </c>
      <c r="C53" s="60" t="s">
        <v>656</v>
      </c>
      <c r="D53" s="56" t="s">
        <v>29</v>
      </c>
      <c r="E53" s="60">
        <v>95</v>
      </c>
      <c r="F53" s="56"/>
      <c r="G53" s="60">
        <v>47</v>
      </c>
      <c r="H53" s="60">
        <v>54</v>
      </c>
      <c r="I53" s="52">
        <f t="shared" si="0"/>
        <v>101</v>
      </c>
      <c r="J53" s="56">
        <v>9954073249</v>
      </c>
      <c r="K53" s="56" t="s">
        <v>233</v>
      </c>
      <c r="L53" s="56" t="s">
        <v>636</v>
      </c>
      <c r="M53" s="85">
        <v>9401453473</v>
      </c>
      <c r="N53" s="56" t="s">
        <v>311</v>
      </c>
      <c r="O53" s="85">
        <v>9678468026</v>
      </c>
      <c r="P53" s="92"/>
      <c r="Q53" s="93"/>
      <c r="R53" s="56" t="s">
        <v>404</v>
      </c>
      <c r="S53" s="18" t="s">
        <v>917</v>
      </c>
      <c r="T53" s="18"/>
    </row>
    <row r="54" spans="1:20">
      <c r="A54" s="4">
        <v>50</v>
      </c>
      <c r="B54" s="17" t="s">
        <v>66</v>
      </c>
      <c r="C54" s="60" t="s">
        <v>657</v>
      </c>
      <c r="D54" s="56" t="s">
        <v>29</v>
      </c>
      <c r="E54" s="60">
        <v>181</v>
      </c>
      <c r="F54" s="56"/>
      <c r="G54" s="60">
        <v>16</v>
      </c>
      <c r="H54" s="60">
        <v>18</v>
      </c>
      <c r="I54" s="52">
        <f t="shared" si="0"/>
        <v>34</v>
      </c>
      <c r="J54" s="56">
        <v>9957905162</v>
      </c>
      <c r="K54" s="56" t="s">
        <v>81</v>
      </c>
      <c r="L54" s="52" t="s">
        <v>218</v>
      </c>
      <c r="M54" s="52">
        <v>9435456904</v>
      </c>
      <c r="N54" s="52" t="s">
        <v>219</v>
      </c>
      <c r="O54" s="62">
        <v>9706986675</v>
      </c>
      <c r="P54" s="92">
        <v>43456</v>
      </c>
      <c r="Q54" s="93"/>
      <c r="R54" s="56" t="s">
        <v>470</v>
      </c>
      <c r="S54" s="18" t="s">
        <v>916</v>
      </c>
      <c r="T54" s="18"/>
    </row>
    <row r="55" spans="1:20" ht="33">
      <c r="A55" s="4">
        <v>51</v>
      </c>
      <c r="B55" s="17" t="s">
        <v>66</v>
      </c>
      <c r="C55" s="60" t="s">
        <v>658</v>
      </c>
      <c r="D55" s="56" t="s">
        <v>29</v>
      </c>
      <c r="E55" s="60">
        <v>180</v>
      </c>
      <c r="F55" s="56"/>
      <c r="G55" s="60">
        <v>19</v>
      </c>
      <c r="H55" s="60">
        <v>18</v>
      </c>
      <c r="I55" s="52">
        <f t="shared" si="0"/>
        <v>37</v>
      </c>
      <c r="J55" s="56">
        <v>8798891533</v>
      </c>
      <c r="K55" s="56" t="s">
        <v>81</v>
      </c>
      <c r="L55" s="52" t="s">
        <v>218</v>
      </c>
      <c r="M55" s="52">
        <v>9435456904</v>
      </c>
      <c r="N55" s="52" t="s">
        <v>219</v>
      </c>
      <c r="O55" s="62">
        <v>9706986675</v>
      </c>
      <c r="P55" s="92"/>
      <c r="Q55" s="93"/>
      <c r="R55" s="56" t="s">
        <v>470</v>
      </c>
      <c r="S55" s="18" t="s">
        <v>916</v>
      </c>
      <c r="T55" s="18"/>
    </row>
    <row r="56" spans="1:20">
      <c r="A56" s="4">
        <v>52</v>
      </c>
      <c r="B56" s="17" t="s">
        <v>67</v>
      </c>
      <c r="C56" s="60" t="s">
        <v>659</v>
      </c>
      <c r="D56" s="56" t="s">
        <v>29</v>
      </c>
      <c r="E56" s="60">
        <v>11</v>
      </c>
      <c r="F56" s="56"/>
      <c r="G56" s="60">
        <v>12</v>
      </c>
      <c r="H56" s="60">
        <v>16</v>
      </c>
      <c r="I56" s="52">
        <f t="shared" si="0"/>
        <v>28</v>
      </c>
      <c r="J56" s="56">
        <v>9957905162</v>
      </c>
      <c r="K56" s="56" t="s">
        <v>81</v>
      </c>
      <c r="L56" s="52" t="s">
        <v>218</v>
      </c>
      <c r="M56" s="52">
        <v>9435456904</v>
      </c>
      <c r="N56" s="52" t="s">
        <v>660</v>
      </c>
      <c r="O56" s="62">
        <v>9706986675</v>
      </c>
      <c r="P56" s="92"/>
      <c r="Q56" s="93"/>
      <c r="R56" s="56" t="s">
        <v>526</v>
      </c>
      <c r="S56" s="18" t="s">
        <v>917</v>
      </c>
      <c r="T56" s="18"/>
    </row>
    <row r="57" spans="1:20">
      <c r="A57" s="4">
        <v>53</v>
      </c>
      <c r="B57" s="17" t="s">
        <v>67</v>
      </c>
      <c r="C57" s="60" t="s">
        <v>661</v>
      </c>
      <c r="D57" s="56" t="s">
        <v>29</v>
      </c>
      <c r="E57" s="60">
        <v>10</v>
      </c>
      <c r="F57" s="56"/>
      <c r="G57" s="60">
        <v>17</v>
      </c>
      <c r="H57" s="60">
        <v>21</v>
      </c>
      <c r="I57" s="52">
        <f t="shared" si="0"/>
        <v>38</v>
      </c>
      <c r="J57" s="56">
        <v>9957345969</v>
      </c>
      <c r="K57" s="56" t="s">
        <v>81</v>
      </c>
      <c r="L57" s="52" t="s">
        <v>218</v>
      </c>
      <c r="M57" s="52">
        <v>9435456904</v>
      </c>
      <c r="N57" s="52" t="s">
        <v>246</v>
      </c>
      <c r="O57" s="52">
        <v>9706413825</v>
      </c>
      <c r="P57" s="92"/>
      <c r="Q57" s="93"/>
      <c r="R57" s="56" t="s">
        <v>526</v>
      </c>
      <c r="S57" s="18" t="s">
        <v>917</v>
      </c>
      <c r="T57" s="18"/>
    </row>
    <row r="58" spans="1:20">
      <c r="A58" s="4">
        <v>54</v>
      </c>
      <c r="B58" s="17" t="s">
        <v>66</v>
      </c>
      <c r="C58" s="60" t="s">
        <v>662</v>
      </c>
      <c r="D58" s="56" t="s">
        <v>29</v>
      </c>
      <c r="E58" s="60">
        <v>185</v>
      </c>
      <c r="F58" s="56"/>
      <c r="G58" s="60">
        <v>21</v>
      </c>
      <c r="H58" s="60">
        <v>19</v>
      </c>
      <c r="I58" s="52">
        <f t="shared" si="0"/>
        <v>40</v>
      </c>
      <c r="J58" s="56">
        <v>8403812008</v>
      </c>
      <c r="K58" s="56" t="s">
        <v>81</v>
      </c>
      <c r="L58" s="52" t="s">
        <v>218</v>
      </c>
      <c r="M58" s="52">
        <v>9435456904</v>
      </c>
      <c r="N58" s="52" t="s">
        <v>246</v>
      </c>
      <c r="O58" s="52">
        <v>9706413825</v>
      </c>
      <c r="P58" s="92">
        <v>43458</v>
      </c>
      <c r="Q58" s="93"/>
      <c r="R58" s="56" t="s">
        <v>526</v>
      </c>
      <c r="S58" s="18" t="s">
        <v>916</v>
      </c>
      <c r="T58" s="18"/>
    </row>
    <row r="59" spans="1:20">
      <c r="A59" s="4">
        <v>55</v>
      </c>
      <c r="B59" s="17" t="s">
        <v>66</v>
      </c>
      <c r="C59" s="60" t="s">
        <v>663</v>
      </c>
      <c r="D59" s="56" t="s">
        <v>29</v>
      </c>
      <c r="E59" s="60">
        <v>3</v>
      </c>
      <c r="F59" s="56"/>
      <c r="G59" s="60">
        <v>15</v>
      </c>
      <c r="H59" s="60">
        <v>21</v>
      </c>
      <c r="I59" s="52">
        <f t="shared" si="0"/>
        <v>36</v>
      </c>
      <c r="J59" s="56">
        <v>9706133278</v>
      </c>
      <c r="K59" s="56" t="s">
        <v>81</v>
      </c>
      <c r="L59" s="83" t="s">
        <v>218</v>
      </c>
      <c r="M59" s="83">
        <v>9435456904</v>
      </c>
      <c r="N59" s="83" t="s">
        <v>246</v>
      </c>
      <c r="O59" s="83">
        <v>9706413825</v>
      </c>
      <c r="P59" s="92"/>
      <c r="Q59" s="93"/>
      <c r="R59" s="56" t="s">
        <v>526</v>
      </c>
      <c r="S59" s="18" t="s">
        <v>916</v>
      </c>
      <c r="T59" s="18"/>
    </row>
    <row r="60" spans="1:20" ht="33">
      <c r="A60" s="4">
        <v>56</v>
      </c>
      <c r="B60" s="17" t="s">
        <v>67</v>
      </c>
      <c r="C60" s="60" t="s">
        <v>664</v>
      </c>
      <c r="D60" s="56" t="s">
        <v>29</v>
      </c>
      <c r="E60" s="60">
        <v>186</v>
      </c>
      <c r="F60" s="56"/>
      <c r="G60" s="60">
        <v>23</v>
      </c>
      <c r="H60" s="60">
        <v>20</v>
      </c>
      <c r="I60" s="62">
        <v>43</v>
      </c>
      <c r="J60" s="56">
        <v>9401650043</v>
      </c>
      <c r="K60" s="56" t="s">
        <v>81</v>
      </c>
      <c r="L60" s="56" t="s">
        <v>218</v>
      </c>
      <c r="M60" s="52">
        <v>9435456904</v>
      </c>
      <c r="N60" s="52" t="s">
        <v>246</v>
      </c>
      <c r="O60" s="52">
        <v>9706413825</v>
      </c>
      <c r="P60" s="92"/>
      <c r="Q60" s="93"/>
      <c r="R60" s="56" t="s">
        <v>470</v>
      </c>
      <c r="S60" s="18" t="s">
        <v>917</v>
      </c>
      <c r="T60" s="18"/>
    </row>
    <row r="61" spans="1:20" ht="33">
      <c r="A61" s="4">
        <v>57</v>
      </c>
      <c r="B61" s="17" t="s">
        <v>67</v>
      </c>
      <c r="C61" s="60" t="s">
        <v>665</v>
      </c>
      <c r="D61" s="56" t="s">
        <v>29</v>
      </c>
      <c r="E61" s="60">
        <v>184</v>
      </c>
      <c r="F61" s="97"/>
      <c r="G61" s="60">
        <v>21</v>
      </c>
      <c r="H61" s="60">
        <v>20</v>
      </c>
      <c r="I61" s="52">
        <f t="shared" si="0"/>
        <v>41</v>
      </c>
      <c r="J61" s="56">
        <v>8486807004</v>
      </c>
      <c r="K61" s="56" t="s">
        <v>81</v>
      </c>
      <c r="L61" s="56" t="s">
        <v>218</v>
      </c>
      <c r="M61" s="52">
        <v>9435456904</v>
      </c>
      <c r="N61" s="52" t="s">
        <v>246</v>
      </c>
      <c r="O61" s="52">
        <v>9706413825</v>
      </c>
      <c r="P61" s="92">
        <v>43460</v>
      </c>
      <c r="Q61" s="93"/>
      <c r="R61" s="56" t="s">
        <v>470</v>
      </c>
      <c r="S61" s="18" t="s">
        <v>917</v>
      </c>
      <c r="T61" s="18"/>
    </row>
    <row r="62" spans="1:20" ht="33">
      <c r="A62" s="4">
        <v>58</v>
      </c>
      <c r="B62" s="17" t="s">
        <v>66</v>
      </c>
      <c r="C62" s="60" t="s">
        <v>666</v>
      </c>
      <c r="D62" s="56" t="s">
        <v>29</v>
      </c>
      <c r="E62" s="60">
        <v>7</v>
      </c>
      <c r="F62" s="56"/>
      <c r="G62" s="60">
        <v>19</v>
      </c>
      <c r="H62" s="60">
        <v>22</v>
      </c>
      <c r="I62" s="52">
        <f t="shared" si="0"/>
        <v>41</v>
      </c>
      <c r="J62" s="56">
        <v>8876708397</v>
      </c>
      <c r="K62" s="56" t="s">
        <v>81</v>
      </c>
      <c r="L62" s="52" t="s">
        <v>218</v>
      </c>
      <c r="M62" s="52">
        <v>9435456904</v>
      </c>
      <c r="N62" s="52" t="s">
        <v>667</v>
      </c>
      <c r="O62" s="85">
        <v>9435984683</v>
      </c>
      <c r="P62" s="92"/>
      <c r="Q62" s="93"/>
      <c r="R62" s="56" t="s">
        <v>470</v>
      </c>
      <c r="S62" s="18" t="s">
        <v>916</v>
      </c>
      <c r="T62" s="18"/>
    </row>
    <row r="63" spans="1:20" ht="33">
      <c r="A63" s="4">
        <v>59</v>
      </c>
      <c r="B63" s="17" t="s">
        <v>66</v>
      </c>
      <c r="C63" s="60" t="s">
        <v>668</v>
      </c>
      <c r="D63" s="56" t="s">
        <v>29</v>
      </c>
      <c r="E63" s="60">
        <v>4</v>
      </c>
      <c r="F63" s="56"/>
      <c r="G63" s="60">
        <v>18</v>
      </c>
      <c r="H63" s="60">
        <v>22</v>
      </c>
      <c r="I63" s="52">
        <f t="shared" si="0"/>
        <v>40</v>
      </c>
      <c r="J63" s="56">
        <v>9678588044</v>
      </c>
      <c r="K63" s="56" t="s">
        <v>81</v>
      </c>
      <c r="L63" s="56" t="s">
        <v>157</v>
      </c>
      <c r="M63" s="57">
        <v>9435848621</v>
      </c>
      <c r="N63" s="56" t="s">
        <v>258</v>
      </c>
      <c r="O63" s="96" t="s">
        <v>669</v>
      </c>
      <c r="P63" s="92">
        <v>43461</v>
      </c>
      <c r="Q63" s="93"/>
      <c r="R63" s="56" t="s">
        <v>470</v>
      </c>
      <c r="S63" s="18" t="s">
        <v>916</v>
      </c>
      <c r="T63" s="18"/>
    </row>
    <row r="64" spans="1:20" ht="33">
      <c r="A64" s="4">
        <v>60</v>
      </c>
      <c r="B64" s="17" t="s">
        <v>67</v>
      </c>
      <c r="C64" s="60" t="s">
        <v>670</v>
      </c>
      <c r="D64" s="56" t="s">
        <v>29</v>
      </c>
      <c r="E64" s="60">
        <v>6</v>
      </c>
      <c r="F64" s="56"/>
      <c r="G64" s="60">
        <v>17</v>
      </c>
      <c r="H64" s="60">
        <v>24</v>
      </c>
      <c r="I64" s="52">
        <f t="shared" si="0"/>
        <v>41</v>
      </c>
      <c r="J64" s="56">
        <v>9613764366</v>
      </c>
      <c r="K64" s="56" t="s">
        <v>81</v>
      </c>
      <c r="L64" s="96" t="s">
        <v>256</v>
      </c>
      <c r="M64" s="52">
        <v>9401304685</v>
      </c>
      <c r="N64" s="52" t="s">
        <v>212</v>
      </c>
      <c r="O64" s="52">
        <v>8721967810</v>
      </c>
      <c r="P64" s="92"/>
      <c r="Q64" s="93"/>
      <c r="R64" s="56" t="s">
        <v>470</v>
      </c>
      <c r="S64" s="18" t="s">
        <v>917</v>
      </c>
      <c r="T64" s="18"/>
    </row>
    <row r="65" spans="1:20">
      <c r="A65" s="4">
        <v>61</v>
      </c>
      <c r="B65" s="17" t="s">
        <v>67</v>
      </c>
      <c r="C65" s="60" t="s">
        <v>671</v>
      </c>
      <c r="D65" s="56" t="s">
        <v>29</v>
      </c>
      <c r="E65" s="60">
        <v>8</v>
      </c>
      <c r="F65" s="56"/>
      <c r="G65" s="60">
        <v>18</v>
      </c>
      <c r="H65" s="60">
        <v>22</v>
      </c>
      <c r="I65" s="52">
        <f t="shared" si="0"/>
        <v>40</v>
      </c>
      <c r="J65" s="56">
        <v>9613764366</v>
      </c>
      <c r="K65" s="56" t="s">
        <v>81</v>
      </c>
      <c r="L65" s="96" t="s">
        <v>256</v>
      </c>
      <c r="M65" s="52">
        <v>9401304685</v>
      </c>
      <c r="N65" s="52" t="s">
        <v>212</v>
      </c>
      <c r="O65" s="52">
        <v>8721967810</v>
      </c>
      <c r="P65" s="92"/>
      <c r="Q65" s="93"/>
      <c r="R65" s="56" t="s">
        <v>470</v>
      </c>
      <c r="S65" s="18" t="s">
        <v>917</v>
      </c>
      <c r="T65" s="18"/>
    </row>
    <row r="66" spans="1:20">
      <c r="A66" s="4">
        <v>62</v>
      </c>
      <c r="B66" s="17" t="s">
        <v>66</v>
      </c>
      <c r="C66" s="60" t="s">
        <v>672</v>
      </c>
      <c r="D66" s="56" t="s">
        <v>29</v>
      </c>
      <c r="E66" s="60">
        <v>163</v>
      </c>
      <c r="F66" s="56"/>
      <c r="G66" s="60">
        <v>42</v>
      </c>
      <c r="H66" s="60">
        <v>47</v>
      </c>
      <c r="I66" s="52">
        <f t="shared" si="0"/>
        <v>89</v>
      </c>
      <c r="J66" s="56">
        <v>9613627640</v>
      </c>
      <c r="K66" s="56" t="s">
        <v>400</v>
      </c>
      <c r="L66" s="52" t="s">
        <v>272</v>
      </c>
      <c r="M66" s="52">
        <v>9435877572</v>
      </c>
      <c r="N66" s="52" t="s">
        <v>273</v>
      </c>
      <c r="O66" s="52">
        <v>8486776875</v>
      </c>
      <c r="P66" s="92">
        <v>43462</v>
      </c>
      <c r="Q66" s="93"/>
      <c r="R66" s="56" t="s">
        <v>408</v>
      </c>
      <c r="S66" s="18" t="s">
        <v>916</v>
      </c>
      <c r="T66" s="18"/>
    </row>
    <row r="67" spans="1:20">
      <c r="A67" s="4">
        <v>63</v>
      </c>
      <c r="B67" s="17" t="s">
        <v>67</v>
      </c>
      <c r="C67" s="60" t="s">
        <v>673</v>
      </c>
      <c r="D67" s="56" t="s">
        <v>29</v>
      </c>
      <c r="E67" s="60">
        <v>0.66666666666666663</v>
      </c>
      <c r="F67" s="56"/>
      <c r="G67" s="60">
        <v>45</v>
      </c>
      <c r="H67" s="60">
        <v>49</v>
      </c>
      <c r="I67" s="52">
        <f t="shared" si="0"/>
        <v>94</v>
      </c>
      <c r="J67" s="56">
        <v>9854128381</v>
      </c>
      <c r="K67" s="56" t="s">
        <v>400</v>
      </c>
      <c r="L67" s="57" t="s">
        <v>272</v>
      </c>
      <c r="M67" s="57">
        <v>9435877572</v>
      </c>
      <c r="N67" s="57" t="s">
        <v>273</v>
      </c>
      <c r="O67" s="57">
        <v>8486776875</v>
      </c>
      <c r="P67" s="92"/>
      <c r="Q67" s="93"/>
      <c r="R67" s="56" t="s">
        <v>498</v>
      </c>
      <c r="S67" s="18" t="s">
        <v>917</v>
      </c>
      <c r="T67" s="18"/>
    </row>
    <row r="68" spans="1:20">
      <c r="A68" s="4">
        <v>64</v>
      </c>
      <c r="B68" s="17" t="s">
        <v>66</v>
      </c>
      <c r="C68" s="60" t="s">
        <v>674</v>
      </c>
      <c r="D68" s="56" t="s">
        <v>29</v>
      </c>
      <c r="E68" s="60">
        <v>201</v>
      </c>
      <c r="F68" s="56"/>
      <c r="G68" s="60">
        <v>53</v>
      </c>
      <c r="H68" s="60">
        <v>51</v>
      </c>
      <c r="I68" s="52">
        <f t="shared" si="0"/>
        <v>104</v>
      </c>
      <c r="J68" s="56">
        <v>9957106297</v>
      </c>
      <c r="K68" s="56" t="s">
        <v>396</v>
      </c>
      <c r="L68" s="56" t="s">
        <v>596</v>
      </c>
      <c r="M68" s="85">
        <v>9859175624</v>
      </c>
      <c r="N68" s="56" t="s">
        <v>675</v>
      </c>
      <c r="O68" s="85">
        <v>8876440807</v>
      </c>
      <c r="P68" s="92">
        <v>43463</v>
      </c>
      <c r="Q68" s="93"/>
      <c r="R68" s="56" t="s">
        <v>427</v>
      </c>
      <c r="S68" s="18" t="s">
        <v>916</v>
      </c>
      <c r="T68" s="18"/>
    </row>
    <row r="69" spans="1:20">
      <c r="A69" s="4">
        <v>65</v>
      </c>
      <c r="B69" s="17" t="s">
        <v>67</v>
      </c>
      <c r="C69" s="60" t="s">
        <v>676</v>
      </c>
      <c r="D69" s="56" t="s">
        <v>29</v>
      </c>
      <c r="E69" s="60">
        <v>204</v>
      </c>
      <c r="F69" s="56"/>
      <c r="G69" s="60">
        <v>57</v>
      </c>
      <c r="H69" s="60">
        <v>51</v>
      </c>
      <c r="I69" s="52">
        <f t="shared" si="0"/>
        <v>108</v>
      </c>
      <c r="J69" s="56">
        <v>9957545525</v>
      </c>
      <c r="K69" s="56" t="s">
        <v>396</v>
      </c>
      <c r="L69" s="56" t="s">
        <v>272</v>
      </c>
      <c r="M69" s="85">
        <v>9435877572</v>
      </c>
      <c r="N69" s="56" t="s">
        <v>677</v>
      </c>
      <c r="O69" s="85">
        <v>9957321965</v>
      </c>
      <c r="P69" s="92"/>
      <c r="Q69" s="93"/>
      <c r="R69" s="56" t="s">
        <v>427</v>
      </c>
      <c r="S69" s="18" t="s">
        <v>917</v>
      </c>
      <c r="T69" s="18"/>
    </row>
    <row r="70" spans="1:20">
      <c r="A70" s="4">
        <v>66</v>
      </c>
      <c r="B70" s="17" t="s">
        <v>66</v>
      </c>
      <c r="C70" s="60" t="s">
        <v>678</v>
      </c>
      <c r="D70" s="56" t="s">
        <v>29</v>
      </c>
      <c r="E70" s="60">
        <v>88</v>
      </c>
      <c r="F70" s="56"/>
      <c r="G70" s="60">
        <v>51</v>
      </c>
      <c r="H70" s="60">
        <v>50</v>
      </c>
      <c r="I70" s="52">
        <f t="shared" si="0"/>
        <v>101</v>
      </c>
      <c r="J70" s="56">
        <v>8822677849</v>
      </c>
      <c r="K70" s="56" t="s">
        <v>396</v>
      </c>
      <c r="L70" s="56" t="s">
        <v>596</v>
      </c>
      <c r="M70" s="85">
        <v>9859175624</v>
      </c>
      <c r="N70" s="56" t="s">
        <v>512</v>
      </c>
      <c r="O70" s="85">
        <v>9954292958</v>
      </c>
      <c r="P70" s="92">
        <v>43465</v>
      </c>
      <c r="Q70" s="93"/>
      <c r="R70" s="56" t="s">
        <v>524</v>
      </c>
      <c r="S70" s="18" t="s">
        <v>916</v>
      </c>
      <c r="T70" s="18"/>
    </row>
    <row r="71" spans="1:20" ht="33">
      <c r="A71" s="4">
        <v>67</v>
      </c>
      <c r="B71" s="17" t="s">
        <v>67</v>
      </c>
      <c r="C71" s="60" t="s">
        <v>679</v>
      </c>
      <c r="D71" s="56" t="s">
        <v>29</v>
      </c>
      <c r="E71" s="60">
        <v>200</v>
      </c>
      <c r="F71" s="56"/>
      <c r="G71" s="60">
        <v>53</v>
      </c>
      <c r="H71" s="60">
        <v>49</v>
      </c>
      <c r="I71" s="52">
        <f t="shared" ref="I71:I73" si="1">+G71+H71</f>
        <v>102</v>
      </c>
      <c r="J71" s="56">
        <v>9706638047</v>
      </c>
      <c r="K71" s="56" t="s">
        <v>396</v>
      </c>
      <c r="L71" s="56" t="s">
        <v>272</v>
      </c>
      <c r="M71" s="85">
        <v>9435877572</v>
      </c>
      <c r="N71" s="56" t="s">
        <v>680</v>
      </c>
      <c r="O71" s="85">
        <v>839932699</v>
      </c>
      <c r="P71" s="92"/>
      <c r="Q71" s="93"/>
      <c r="R71" s="56" t="s">
        <v>397</v>
      </c>
      <c r="S71" s="18" t="s">
        <v>917</v>
      </c>
      <c r="T71" s="18"/>
    </row>
    <row r="72" spans="1:20">
      <c r="A72" s="4">
        <v>68</v>
      </c>
      <c r="B72" s="17" t="s">
        <v>66</v>
      </c>
      <c r="C72" s="60" t="s">
        <v>681</v>
      </c>
      <c r="D72" s="56" t="s">
        <v>29</v>
      </c>
      <c r="E72" s="60">
        <v>142</v>
      </c>
      <c r="F72" s="56"/>
      <c r="G72" s="60">
        <v>55</v>
      </c>
      <c r="H72" s="60">
        <v>47</v>
      </c>
      <c r="I72" s="52">
        <f t="shared" si="1"/>
        <v>102</v>
      </c>
      <c r="J72" s="56">
        <v>7399863945</v>
      </c>
      <c r="K72" s="56" t="s">
        <v>588</v>
      </c>
      <c r="L72" s="56" t="s">
        <v>589</v>
      </c>
      <c r="M72" s="85">
        <v>9678871639</v>
      </c>
      <c r="N72" s="56"/>
      <c r="O72" s="56"/>
      <c r="P72" s="92"/>
      <c r="Q72" s="93"/>
      <c r="R72" s="56" t="s">
        <v>406</v>
      </c>
      <c r="S72" s="18" t="s">
        <v>916</v>
      </c>
      <c r="T72" s="18"/>
    </row>
    <row r="73" spans="1:20">
      <c r="A73" s="4">
        <v>69</v>
      </c>
      <c r="B73" s="17" t="s">
        <v>67</v>
      </c>
      <c r="C73" s="60" t="s">
        <v>681</v>
      </c>
      <c r="D73" s="56" t="s">
        <v>29</v>
      </c>
      <c r="E73" s="60">
        <v>142</v>
      </c>
      <c r="F73" s="56"/>
      <c r="G73" s="60">
        <v>55</v>
      </c>
      <c r="H73" s="60">
        <v>47</v>
      </c>
      <c r="I73" s="52">
        <f t="shared" si="1"/>
        <v>102</v>
      </c>
      <c r="J73" s="56">
        <v>7399863945</v>
      </c>
      <c r="K73" s="56" t="s">
        <v>588</v>
      </c>
      <c r="L73" s="56" t="s">
        <v>589</v>
      </c>
      <c r="M73" s="85">
        <v>9678871639</v>
      </c>
      <c r="N73" s="56"/>
      <c r="O73" s="56"/>
      <c r="P73" s="92"/>
      <c r="Q73" s="93"/>
      <c r="R73" s="56" t="s">
        <v>406</v>
      </c>
      <c r="S73" s="18" t="s">
        <v>917</v>
      </c>
      <c r="T73" s="18"/>
    </row>
    <row r="74" spans="1:20">
      <c r="A74" s="4">
        <v>70</v>
      </c>
      <c r="B74" s="17"/>
      <c r="C74" s="18"/>
      <c r="D74" s="18"/>
      <c r="E74" s="19"/>
      <c r="F74" s="18"/>
      <c r="G74" s="19"/>
      <c r="H74" s="19"/>
      <c r="I74" s="17"/>
      <c r="J74" s="18"/>
      <c r="K74" s="18"/>
      <c r="L74" s="18"/>
      <c r="M74" s="18"/>
      <c r="N74" s="18"/>
      <c r="O74" s="18"/>
      <c r="P74" s="24"/>
      <c r="Q74" s="18"/>
      <c r="R74" s="18"/>
      <c r="S74" s="18"/>
      <c r="T74" s="18"/>
    </row>
    <row r="75" spans="1:20">
      <c r="A75" s="4">
        <v>71</v>
      </c>
      <c r="B75" s="17"/>
      <c r="C75" s="18"/>
      <c r="D75" s="18"/>
      <c r="E75" s="19"/>
      <c r="F75" s="18"/>
      <c r="G75" s="19"/>
      <c r="H75" s="19"/>
      <c r="I75" s="17"/>
      <c r="J75" s="18"/>
      <c r="K75" s="18"/>
      <c r="L75" s="18"/>
      <c r="M75" s="18"/>
      <c r="N75" s="18"/>
      <c r="O75" s="18"/>
      <c r="P75" s="24"/>
      <c r="Q75" s="18"/>
      <c r="R75" s="18"/>
      <c r="S75" s="18"/>
      <c r="T75" s="18"/>
    </row>
    <row r="76" spans="1:20">
      <c r="A76" s="4">
        <v>72</v>
      </c>
      <c r="B76" s="17"/>
      <c r="C76" s="18"/>
      <c r="D76" s="18"/>
      <c r="E76" s="19"/>
      <c r="F76" s="18"/>
      <c r="G76" s="19"/>
      <c r="H76" s="19"/>
      <c r="I76" s="17"/>
      <c r="J76" s="18"/>
      <c r="K76" s="18"/>
      <c r="L76" s="18"/>
      <c r="M76" s="18"/>
      <c r="N76" s="18"/>
      <c r="O76" s="18"/>
      <c r="P76" s="24"/>
      <c r="Q76" s="18"/>
      <c r="R76" s="18"/>
      <c r="S76" s="18"/>
      <c r="T76" s="18"/>
    </row>
    <row r="77" spans="1:20">
      <c r="A77" s="4">
        <v>73</v>
      </c>
      <c r="B77" s="17"/>
      <c r="C77" s="18"/>
      <c r="D77" s="18"/>
      <c r="E77" s="19"/>
      <c r="F77" s="18"/>
      <c r="G77" s="19"/>
      <c r="H77" s="19"/>
      <c r="I77" s="17"/>
      <c r="J77" s="18"/>
      <c r="K77" s="18"/>
      <c r="L77" s="18"/>
      <c r="M77" s="18"/>
      <c r="N77" s="18"/>
      <c r="O77" s="18"/>
      <c r="P77" s="24"/>
      <c r="Q77" s="18"/>
      <c r="R77" s="18"/>
      <c r="S77" s="18"/>
      <c r="T77" s="18"/>
    </row>
    <row r="78" spans="1:20">
      <c r="A78" s="4">
        <v>74</v>
      </c>
      <c r="B78" s="17"/>
      <c r="C78" s="18"/>
      <c r="D78" s="18"/>
      <c r="E78" s="19"/>
      <c r="F78" s="18"/>
      <c r="G78" s="19"/>
      <c r="H78" s="19"/>
      <c r="I78" s="17"/>
      <c r="J78" s="18"/>
      <c r="K78" s="18"/>
      <c r="L78" s="18"/>
      <c r="M78" s="18"/>
      <c r="N78" s="18"/>
      <c r="O78" s="18"/>
      <c r="P78" s="24"/>
      <c r="Q78" s="18"/>
      <c r="R78" s="18"/>
      <c r="S78" s="18"/>
      <c r="T78" s="18"/>
    </row>
    <row r="79" spans="1:20">
      <c r="A79" s="4">
        <v>75</v>
      </c>
      <c r="B79" s="17"/>
      <c r="C79" s="18"/>
      <c r="D79" s="18"/>
      <c r="E79" s="19"/>
      <c r="F79" s="18"/>
      <c r="G79" s="19"/>
      <c r="H79" s="19"/>
      <c r="I79" s="17"/>
      <c r="J79" s="18"/>
      <c r="K79" s="18"/>
      <c r="L79" s="18"/>
      <c r="M79" s="18"/>
      <c r="N79" s="18"/>
      <c r="O79" s="18"/>
      <c r="P79" s="24"/>
      <c r="Q79" s="18"/>
      <c r="R79" s="18"/>
      <c r="S79" s="18"/>
      <c r="T79" s="18"/>
    </row>
    <row r="80" spans="1:20">
      <c r="A80" s="4">
        <v>76</v>
      </c>
      <c r="B80" s="17"/>
      <c r="C80" s="18"/>
      <c r="D80" s="18"/>
      <c r="E80" s="19"/>
      <c r="F80" s="18"/>
      <c r="G80" s="19"/>
      <c r="H80" s="19"/>
      <c r="I80" s="17"/>
      <c r="J80" s="18"/>
      <c r="K80" s="18"/>
      <c r="L80" s="18"/>
      <c r="M80" s="18"/>
      <c r="N80" s="18"/>
      <c r="O80" s="18"/>
      <c r="P80" s="24"/>
      <c r="Q80" s="18"/>
      <c r="R80" s="18"/>
      <c r="S80" s="18"/>
      <c r="T80" s="18"/>
    </row>
    <row r="81" spans="1:20">
      <c r="A81" s="4">
        <v>77</v>
      </c>
      <c r="B81" s="17"/>
      <c r="C81" s="18"/>
      <c r="D81" s="18"/>
      <c r="E81" s="19"/>
      <c r="F81" s="18"/>
      <c r="G81" s="19"/>
      <c r="H81" s="19"/>
      <c r="I81" s="17"/>
      <c r="J81" s="18"/>
      <c r="K81" s="18"/>
      <c r="L81" s="18"/>
      <c r="M81" s="18"/>
      <c r="N81" s="18"/>
      <c r="O81" s="18"/>
      <c r="P81" s="24"/>
      <c r="Q81" s="18"/>
      <c r="R81" s="18"/>
      <c r="S81" s="18"/>
      <c r="T81" s="18"/>
    </row>
    <row r="82" spans="1:20">
      <c r="A82" s="4">
        <v>78</v>
      </c>
      <c r="B82" s="17"/>
      <c r="C82" s="18"/>
      <c r="D82" s="18"/>
      <c r="E82" s="19"/>
      <c r="F82" s="18"/>
      <c r="G82" s="19"/>
      <c r="H82" s="19"/>
      <c r="I82" s="17"/>
      <c r="J82" s="18"/>
      <c r="K82" s="18"/>
      <c r="L82" s="18"/>
      <c r="M82" s="18"/>
      <c r="N82" s="18"/>
      <c r="O82" s="18"/>
      <c r="P82" s="24"/>
      <c r="Q82" s="18"/>
      <c r="R82" s="18"/>
      <c r="S82" s="18"/>
      <c r="T82" s="18"/>
    </row>
    <row r="83" spans="1:20">
      <c r="A83" s="4">
        <v>79</v>
      </c>
      <c r="B83" s="17"/>
      <c r="C83" s="18"/>
      <c r="D83" s="18"/>
      <c r="E83" s="19"/>
      <c r="F83" s="18"/>
      <c r="G83" s="19"/>
      <c r="H83" s="19"/>
      <c r="I83" s="17"/>
      <c r="J83" s="18"/>
      <c r="K83" s="18"/>
      <c r="L83" s="18"/>
      <c r="M83" s="18"/>
      <c r="N83" s="18"/>
      <c r="O83" s="18"/>
      <c r="P83" s="24"/>
      <c r="Q83" s="18"/>
      <c r="R83" s="18"/>
      <c r="S83" s="18"/>
      <c r="T83" s="18"/>
    </row>
    <row r="84" spans="1:20">
      <c r="A84" s="4">
        <v>80</v>
      </c>
      <c r="B84" s="17"/>
      <c r="C84" s="18"/>
      <c r="D84" s="18"/>
      <c r="E84" s="19"/>
      <c r="F84" s="18"/>
      <c r="G84" s="19"/>
      <c r="H84" s="19"/>
      <c r="I84" s="17"/>
      <c r="J84" s="18"/>
      <c r="K84" s="18"/>
      <c r="L84" s="18"/>
      <c r="M84" s="18"/>
      <c r="N84" s="18"/>
      <c r="O84" s="18"/>
      <c r="P84" s="24"/>
      <c r="Q84" s="18"/>
      <c r="R84" s="18"/>
      <c r="S84" s="18"/>
      <c r="T84" s="18"/>
    </row>
    <row r="85" spans="1:20">
      <c r="A85" s="4">
        <v>81</v>
      </c>
      <c r="B85" s="17"/>
      <c r="C85" s="18"/>
      <c r="D85" s="18"/>
      <c r="E85" s="19"/>
      <c r="F85" s="18"/>
      <c r="G85" s="19"/>
      <c r="H85" s="19"/>
      <c r="I85" s="17"/>
      <c r="J85" s="18"/>
      <c r="K85" s="18"/>
      <c r="L85" s="18"/>
      <c r="M85" s="18"/>
      <c r="N85" s="18"/>
      <c r="O85" s="18"/>
      <c r="P85" s="24"/>
      <c r="Q85" s="18"/>
      <c r="R85" s="18"/>
      <c r="S85" s="18"/>
      <c r="T85" s="18"/>
    </row>
    <row r="86" spans="1:20">
      <c r="A86" s="4">
        <v>82</v>
      </c>
      <c r="B86" s="17"/>
      <c r="C86" s="18"/>
      <c r="D86" s="18"/>
      <c r="E86" s="19"/>
      <c r="F86" s="18"/>
      <c r="G86" s="19"/>
      <c r="H86" s="19"/>
      <c r="I86" s="17"/>
      <c r="J86" s="18"/>
      <c r="K86" s="18"/>
      <c r="L86" s="18"/>
      <c r="M86" s="18"/>
      <c r="N86" s="18"/>
      <c r="O86" s="18"/>
      <c r="P86" s="24"/>
      <c r="Q86" s="18"/>
      <c r="R86" s="18"/>
      <c r="S86" s="18"/>
      <c r="T86" s="18"/>
    </row>
    <row r="87" spans="1:20">
      <c r="A87" s="4">
        <v>83</v>
      </c>
      <c r="B87" s="17"/>
      <c r="C87" s="18"/>
      <c r="D87" s="18"/>
      <c r="E87" s="19"/>
      <c r="F87" s="18"/>
      <c r="G87" s="19"/>
      <c r="H87" s="19"/>
      <c r="I87" s="17"/>
      <c r="J87" s="18"/>
      <c r="K87" s="18"/>
      <c r="L87" s="18"/>
      <c r="M87" s="18"/>
      <c r="N87" s="18"/>
      <c r="O87" s="18"/>
      <c r="P87" s="24"/>
      <c r="Q87" s="18"/>
      <c r="R87" s="18"/>
      <c r="S87" s="18"/>
      <c r="T87" s="18"/>
    </row>
    <row r="88" spans="1:20">
      <c r="A88" s="4">
        <v>84</v>
      </c>
      <c r="B88" s="17"/>
      <c r="C88" s="18"/>
      <c r="D88" s="18"/>
      <c r="E88" s="19"/>
      <c r="F88" s="18"/>
      <c r="G88" s="19"/>
      <c r="H88" s="19"/>
      <c r="I88" s="17"/>
      <c r="J88" s="18"/>
      <c r="K88" s="18"/>
      <c r="L88" s="18"/>
      <c r="M88" s="18"/>
      <c r="N88" s="18"/>
      <c r="O88" s="18"/>
      <c r="P88" s="24"/>
      <c r="Q88" s="18"/>
      <c r="R88" s="18"/>
      <c r="S88" s="18"/>
      <c r="T88" s="18"/>
    </row>
    <row r="89" spans="1:20">
      <c r="A89" s="4">
        <v>85</v>
      </c>
      <c r="B89" s="17"/>
      <c r="C89" s="18"/>
      <c r="D89" s="18"/>
      <c r="E89" s="19"/>
      <c r="F89" s="18"/>
      <c r="G89" s="19"/>
      <c r="H89" s="19"/>
      <c r="I89" s="17"/>
      <c r="J89" s="18"/>
      <c r="K89" s="18"/>
      <c r="L89" s="18"/>
      <c r="M89" s="18"/>
      <c r="N89" s="18"/>
      <c r="O89" s="18"/>
      <c r="P89" s="24"/>
      <c r="Q89" s="18"/>
      <c r="R89" s="18"/>
      <c r="S89" s="18"/>
      <c r="T89" s="18"/>
    </row>
    <row r="90" spans="1:20">
      <c r="A90" s="4">
        <v>86</v>
      </c>
      <c r="B90" s="17"/>
      <c r="C90" s="18"/>
      <c r="D90" s="18"/>
      <c r="E90" s="19"/>
      <c r="F90" s="18"/>
      <c r="G90" s="19"/>
      <c r="H90" s="19"/>
      <c r="I90" s="17"/>
      <c r="J90" s="18"/>
      <c r="K90" s="18"/>
      <c r="L90" s="18"/>
      <c r="M90" s="18"/>
      <c r="N90" s="18"/>
      <c r="O90" s="18"/>
      <c r="P90" s="24"/>
      <c r="Q90" s="18"/>
      <c r="R90" s="18"/>
      <c r="S90" s="18"/>
      <c r="T90" s="18"/>
    </row>
    <row r="91" spans="1:20">
      <c r="A91" s="4">
        <v>87</v>
      </c>
      <c r="B91" s="17"/>
      <c r="C91" s="18"/>
      <c r="D91" s="18"/>
      <c r="E91" s="19"/>
      <c r="F91" s="18"/>
      <c r="G91" s="19"/>
      <c r="H91" s="19"/>
      <c r="I91" s="17"/>
      <c r="J91" s="18"/>
      <c r="K91" s="18"/>
      <c r="L91" s="18"/>
      <c r="M91" s="18"/>
      <c r="N91" s="18"/>
      <c r="O91" s="18"/>
      <c r="P91" s="24"/>
      <c r="Q91" s="18"/>
      <c r="R91" s="18"/>
      <c r="S91" s="18"/>
      <c r="T91" s="18"/>
    </row>
    <row r="92" spans="1:20">
      <c r="A92" s="4">
        <v>88</v>
      </c>
      <c r="B92" s="17"/>
      <c r="C92" s="18"/>
      <c r="D92" s="18"/>
      <c r="E92" s="19"/>
      <c r="F92" s="18"/>
      <c r="G92" s="19"/>
      <c r="H92" s="19"/>
      <c r="I92" s="17"/>
      <c r="J92" s="18"/>
      <c r="K92" s="18"/>
      <c r="L92" s="18"/>
      <c r="M92" s="18"/>
      <c r="N92" s="18"/>
      <c r="O92" s="18"/>
      <c r="P92" s="24"/>
      <c r="Q92" s="18"/>
      <c r="R92" s="18"/>
      <c r="S92" s="18"/>
      <c r="T92" s="18"/>
    </row>
    <row r="93" spans="1:20">
      <c r="A93" s="4">
        <v>89</v>
      </c>
      <c r="B93" s="17"/>
      <c r="C93" s="18"/>
      <c r="D93" s="18"/>
      <c r="E93" s="19"/>
      <c r="F93" s="18"/>
      <c r="G93" s="19"/>
      <c r="H93" s="19"/>
      <c r="I93" s="17"/>
      <c r="J93" s="18"/>
      <c r="K93" s="18"/>
      <c r="L93" s="18"/>
      <c r="M93" s="18"/>
      <c r="N93" s="18"/>
      <c r="O93" s="18"/>
      <c r="P93" s="24"/>
      <c r="Q93" s="18"/>
      <c r="R93" s="18"/>
      <c r="S93" s="18"/>
      <c r="T93" s="18"/>
    </row>
    <row r="94" spans="1:20">
      <c r="A94" s="4">
        <v>90</v>
      </c>
      <c r="B94" s="17"/>
      <c r="C94" s="18"/>
      <c r="D94" s="18"/>
      <c r="E94" s="19"/>
      <c r="F94" s="18"/>
      <c r="G94" s="19"/>
      <c r="H94" s="19"/>
      <c r="I94" s="17"/>
      <c r="J94" s="18"/>
      <c r="K94" s="18"/>
      <c r="L94" s="18"/>
      <c r="M94" s="18"/>
      <c r="N94" s="18"/>
      <c r="O94" s="18"/>
      <c r="P94" s="24"/>
      <c r="Q94" s="18"/>
      <c r="R94" s="18"/>
      <c r="S94" s="18"/>
      <c r="T94" s="18"/>
    </row>
    <row r="95" spans="1:20">
      <c r="A95" s="4">
        <v>91</v>
      </c>
      <c r="B95" s="17"/>
      <c r="C95" s="18"/>
      <c r="D95" s="18"/>
      <c r="E95" s="19"/>
      <c r="F95" s="18"/>
      <c r="G95" s="19"/>
      <c r="H95" s="19"/>
      <c r="I95" s="17"/>
      <c r="J95" s="18"/>
      <c r="K95" s="18"/>
      <c r="L95" s="18"/>
      <c r="M95" s="18"/>
      <c r="N95" s="18"/>
      <c r="O95" s="18"/>
      <c r="P95" s="24"/>
      <c r="Q95" s="18"/>
      <c r="R95" s="18"/>
      <c r="S95" s="18"/>
      <c r="T95" s="18"/>
    </row>
    <row r="96" spans="1:20">
      <c r="A96" s="4">
        <v>92</v>
      </c>
      <c r="B96" s="17"/>
      <c r="C96" s="18"/>
      <c r="D96" s="18"/>
      <c r="E96" s="19"/>
      <c r="F96" s="18"/>
      <c r="G96" s="19"/>
      <c r="H96" s="19"/>
      <c r="I96" s="17"/>
      <c r="J96" s="18"/>
      <c r="K96" s="18"/>
      <c r="L96" s="18"/>
      <c r="M96" s="18"/>
      <c r="N96" s="18"/>
      <c r="O96" s="18"/>
      <c r="P96" s="24"/>
      <c r="Q96" s="18"/>
      <c r="R96" s="18"/>
      <c r="S96" s="18"/>
      <c r="T96" s="18"/>
    </row>
    <row r="97" spans="1:20">
      <c r="A97" s="4">
        <v>93</v>
      </c>
      <c r="B97" s="17"/>
      <c r="C97" s="18"/>
      <c r="D97" s="18"/>
      <c r="E97" s="19"/>
      <c r="F97" s="18"/>
      <c r="G97" s="19"/>
      <c r="H97" s="19"/>
      <c r="I97" s="17"/>
      <c r="J97" s="18"/>
      <c r="K97" s="18"/>
      <c r="L97" s="18"/>
      <c r="M97" s="18"/>
      <c r="N97" s="18"/>
      <c r="O97" s="18"/>
      <c r="P97" s="24"/>
      <c r="Q97" s="18"/>
      <c r="R97" s="18"/>
      <c r="S97" s="18"/>
      <c r="T97" s="18"/>
    </row>
    <row r="98" spans="1:20">
      <c r="A98" s="4">
        <v>94</v>
      </c>
      <c r="B98" s="17"/>
      <c r="C98" s="18"/>
      <c r="D98" s="18"/>
      <c r="E98" s="19"/>
      <c r="F98" s="18"/>
      <c r="G98" s="19"/>
      <c r="H98" s="19"/>
      <c r="I98" s="17"/>
      <c r="J98" s="18"/>
      <c r="K98" s="18"/>
      <c r="L98" s="18"/>
      <c r="M98" s="18"/>
      <c r="N98" s="18"/>
      <c r="O98" s="18"/>
      <c r="P98" s="24"/>
      <c r="Q98" s="18"/>
      <c r="R98" s="18"/>
      <c r="S98" s="18"/>
      <c r="T98" s="18"/>
    </row>
    <row r="99" spans="1:20">
      <c r="A99" s="4">
        <v>95</v>
      </c>
      <c r="B99" s="17"/>
      <c r="C99" s="18"/>
      <c r="D99" s="18"/>
      <c r="E99" s="19"/>
      <c r="F99" s="18"/>
      <c r="G99" s="19"/>
      <c r="H99" s="19"/>
      <c r="I99" s="17"/>
      <c r="J99" s="18"/>
      <c r="K99" s="18"/>
      <c r="L99" s="18"/>
      <c r="M99" s="18"/>
      <c r="N99" s="18"/>
      <c r="O99" s="18"/>
      <c r="P99" s="24"/>
      <c r="Q99" s="18"/>
      <c r="R99" s="18"/>
      <c r="S99" s="18"/>
      <c r="T99" s="18"/>
    </row>
    <row r="100" spans="1:20">
      <c r="A100" s="4">
        <v>96</v>
      </c>
      <c r="B100" s="17"/>
      <c r="C100" s="18"/>
      <c r="D100" s="18"/>
      <c r="E100" s="19"/>
      <c r="F100" s="18"/>
      <c r="G100" s="19"/>
      <c r="H100" s="19"/>
      <c r="I100" s="17"/>
      <c r="J100" s="18"/>
      <c r="K100" s="18"/>
      <c r="L100" s="18"/>
      <c r="M100" s="18"/>
      <c r="N100" s="18"/>
      <c r="O100" s="18"/>
      <c r="P100" s="24"/>
      <c r="Q100" s="18"/>
      <c r="R100" s="18"/>
      <c r="S100" s="18"/>
      <c r="T100" s="18"/>
    </row>
    <row r="101" spans="1:20">
      <c r="A101" s="4">
        <v>97</v>
      </c>
      <c r="B101" s="17"/>
      <c r="C101" s="18"/>
      <c r="D101" s="18"/>
      <c r="E101" s="19"/>
      <c r="F101" s="18"/>
      <c r="G101" s="19"/>
      <c r="H101" s="19"/>
      <c r="I101" s="17"/>
      <c r="J101" s="18"/>
      <c r="K101" s="18"/>
      <c r="L101" s="18"/>
      <c r="M101" s="18"/>
      <c r="N101" s="18"/>
      <c r="O101" s="18"/>
      <c r="P101" s="24"/>
      <c r="Q101" s="18"/>
      <c r="R101" s="18"/>
      <c r="S101" s="18"/>
      <c r="T101" s="18"/>
    </row>
    <row r="102" spans="1:20">
      <c r="A102" s="4">
        <v>98</v>
      </c>
      <c r="B102" s="17"/>
      <c r="C102" s="18"/>
      <c r="D102" s="18"/>
      <c r="E102" s="19"/>
      <c r="F102" s="18"/>
      <c r="G102" s="19"/>
      <c r="H102" s="19"/>
      <c r="I102" s="17"/>
      <c r="J102" s="18"/>
      <c r="K102" s="18"/>
      <c r="L102" s="18"/>
      <c r="M102" s="18"/>
      <c r="N102" s="18"/>
      <c r="O102" s="18"/>
      <c r="P102" s="24"/>
      <c r="Q102" s="18"/>
      <c r="R102" s="18"/>
      <c r="S102" s="18"/>
      <c r="T102" s="18"/>
    </row>
    <row r="103" spans="1:20">
      <c r="A103" s="4">
        <v>99</v>
      </c>
      <c r="B103" s="17"/>
      <c r="C103" s="18"/>
      <c r="D103" s="18"/>
      <c r="E103" s="19"/>
      <c r="F103" s="18"/>
      <c r="G103" s="19"/>
      <c r="H103" s="19"/>
      <c r="I103" s="17"/>
      <c r="J103" s="18"/>
      <c r="K103" s="18"/>
      <c r="L103" s="18"/>
      <c r="M103" s="18"/>
      <c r="N103" s="18"/>
      <c r="O103" s="18"/>
      <c r="P103" s="24"/>
      <c r="Q103" s="18"/>
      <c r="R103" s="18"/>
      <c r="S103" s="18"/>
      <c r="T103" s="18"/>
    </row>
    <row r="104" spans="1:20">
      <c r="A104" s="4">
        <v>100</v>
      </c>
      <c r="B104" s="17"/>
      <c r="C104" s="18"/>
      <c r="D104" s="18"/>
      <c r="E104" s="19"/>
      <c r="F104" s="18"/>
      <c r="G104" s="19"/>
      <c r="H104" s="19"/>
      <c r="I104" s="17"/>
      <c r="J104" s="18"/>
      <c r="K104" s="18"/>
      <c r="L104" s="18"/>
      <c r="M104" s="18"/>
      <c r="N104" s="18"/>
      <c r="O104" s="18"/>
      <c r="P104" s="24"/>
      <c r="Q104" s="18"/>
      <c r="R104" s="18"/>
      <c r="S104" s="18"/>
      <c r="T104" s="18"/>
    </row>
    <row r="105" spans="1:20">
      <c r="A105" s="4">
        <v>101</v>
      </c>
      <c r="B105" s="17"/>
      <c r="C105" s="18"/>
      <c r="D105" s="18"/>
      <c r="E105" s="19"/>
      <c r="F105" s="18"/>
      <c r="G105" s="19"/>
      <c r="H105" s="19"/>
      <c r="I105" s="17"/>
      <c r="J105" s="18"/>
      <c r="K105" s="18"/>
      <c r="L105" s="18"/>
      <c r="M105" s="18"/>
      <c r="N105" s="18"/>
      <c r="O105" s="18"/>
      <c r="P105" s="24"/>
      <c r="Q105" s="18"/>
      <c r="R105" s="18"/>
      <c r="S105" s="18"/>
      <c r="T105" s="18"/>
    </row>
    <row r="106" spans="1:20">
      <c r="A106" s="4">
        <v>102</v>
      </c>
      <c r="B106" s="17"/>
      <c r="C106" s="18"/>
      <c r="D106" s="18"/>
      <c r="E106" s="19"/>
      <c r="F106" s="18"/>
      <c r="G106" s="19"/>
      <c r="H106" s="19"/>
      <c r="I106" s="17"/>
      <c r="J106" s="18"/>
      <c r="K106" s="18"/>
      <c r="L106" s="18"/>
      <c r="M106" s="18"/>
      <c r="N106" s="18"/>
      <c r="O106" s="18"/>
      <c r="P106" s="24"/>
      <c r="Q106" s="18"/>
      <c r="R106" s="18"/>
      <c r="S106" s="18"/>
      <c r="T106" s="18"/>
    </row>
    <row r="107" spans="1:20">
      <c r="A107" s="4">
        <v>103</v>
      </c>
      <c r="B107" s="17"/>
      <c r="C107" s="18"/>
      <c r="D107" s="18"/>
      <c r="E107" s="19"/>
      <c r="F107" s="18"/>
      <c r="G107" s="19"/>
      <c r="H107" s="19"/>
      <c r="I107" s="17"/>
      <c r="J107" s="18"/>
      <c r="K107" s="18"/>
      <c r="L107" s="18"/>
      <c r="M107" s="18"/>
      <c r="N107" s="18"/>
      <c r="O107" s="18"/>
      <c r="P107" s="24"/>
      <c r="Q107" s="18"/>
      <c r="R107" s="18"/>
      <c r="S107" s="18"/>
      <c r="T107" s="18"/>
    </row>
    <row r="108" spans="1:20">
      <c r="A108" s="4">
        <v>104</v>
      </c>
      <c r="B108" s="17"/>
      <c r="C108" s="18"/>
      <c r="D108" s="18"/>
      <c r="E108" s="19"/>
      <c r="F108" s="18"/>
      <c r="G108" s="19"/>
      <c r="H108" s="19"/>
      <c r="I108" s="17"/>
      <c r="J108" s="18"/>
      <c r="K108" s="18"/>
      <c r="L108" s="18"/>
      <c r="M108" s="18"/>
      <c r="N108" s="18"/>
      <c r="O108" s="18"/>
      <c r="P108" s="24"/>
      <c r="Q108" s="18"/>
      <c r="R108" s="18"/>
      <c r="S108" s="18"/>
      <c r="T108" s="18"/>
    </row>
    <row r="109" spans="1:20">
      <c r="A109" s="4">
        <v>105</v>
      </c>
      <c r="B109" s="17"/>
      <c r="C109" s="18"/>
      <c r="D109" s="18"/>
      <c r="E109" s="19"/>
      <c r="F109" s="18"/>
      <c r="G109" s="19"/>
      <c r="H109" s="19"/>
      <c r="I109" s="17"/>
      <c r="J109" s="18"/>
      <c r="K109" s="18"/>
      <c r="L109" s="18"/>
      <c r="M109" s="18"/>
      <c r="N109" s="18"/>
      <c r="O109" s="18"/>
      <c r="P109" s="24"/>
      <c r="Q109" s="18"/>
      <c r="R109" s="18"/>
      <c r="S109" s="18"/>
      <c r="T109" s="18"/>
    </row>
    <row r="110" spans="1:20">
      <c r="A110" s="4">
        <v>106</v>
      </c>
      <c r="B110" s="17"/>
      <c r="C110" s="18"/>
      <c r="D110" s="18"/>
      <c r="E110" s="19"/>
      <c r="F110" s="18"/>
      <c r="G110" s="19"/>
      <c r="H110" s="19"/>
      <c r="I110" s="17"/>
      <c r="J110" s="18"/>
      <c r="K110" s="18"/>
      <c r="L110" s="18"/>
      <c r="M110" s="18"/>
      <c r="N110" s="18"/>
      <c r="O110" s="18"/>
      <c r="P110" s="24"/>
      <c r="Q110" s="18"/>
      <c r="R110" s="18"/>
      <c r="S110" s="18"/>
      <c r="T110" s="18"/>
    </row>
    <row r="111" spans="1:20">
      <c r="A111" s="4">
        <v>107</v>
      </c>
      <c r="B111" s="17"/>
      <c r="C111" s="18"/>
      <c r="D111" s="18"/>
      <c r="E111" s="19"/>
      <c r="F111" s="18"/>
      <c r="G111" s="19"/>
      <c r="H111" s="19"/>
      <c r="I111" s="17"/>
      <c r="J111" s="18"/>
      <c r="K111" s="18"/>
      <c r="L111" s="18"/>
      <c r="M111" s="18"/>
      <c r="N111" s="18"/>
      <c r="O111" s="18"/>
      <c r="P111" s="24"/>
      <c r="Q111" s="18"/>
      <c r="R111" s="18"/>
      <c r="S111" s="18"/>
      <c r="T111" s="18"/>
    </row>
    <row r="112" spans="1:20">
      <c r="A112" s="4">
        <v>108</v>
      </c>
      <c r="B112" s="17"/>
      <c r="C112" s="18"/>
      <c r="D112" s="18"/>
      <c r="E112" s="19"/>
      <c r="F112" s="18"/>
      <c r="G112" s="19"/>
      <c r="H112" s="19"/>
      <c r="I112" s="17"/>
      <c r="J112" s="18"/>
      <c r="K112" s="18"/>
      <c r="L112" s="18"/>
      <c r="M112" s="18"/>
      <c r="N112" s="18"/>
      <c r="O112" s="18"/>
      <c r="P112" s="24"/>
      <c r="Q112" s="18"/>
      <c r="R112" s="18"/>
      <c r="S112" s="18"/>
      <c r="T112" s="18"/>
    </row>
    <row r="113" spans="1:20">
      <c r="A113" s="4">
        <v>109</v>
      </c>
      <c r="B113" s="17"/>
      <c r="C113" s="18"/>
      <c r="D113" s="18"/>
      <c r="E113" s="19"/>
      <c r="F113" s="18"/>
      <c r="G113" s="19"/>
      <c r="H113" s="19"/>
      <c r="I113" s="17"/>
      <c r="J113" s="18"/>
      <c r="K113" s="18"/>
      <c r="L113" s="18"/>
      <c r="M113" s="18"/>
      <c r="N113" s="18"/>
      <c r="O113" s="18"/>
      <c r="P113" s="24"/>
      <c r="Q113" s="18"/>
      <c r="R113" s="18"/>
      <c r="S113" s="18"/>
      <c r="T113" s="18"/>
    </row>
    <row r="114" spans="1:20">
      <c r="A114" s="4">
        <v>110</v>
      </c>
      <c r="B114" s="17"/>
      <c r="C114" s="18"/>
      <c r="D114" s="18"/>
      <c r="E114" s="19"/>
      <c r="F114" s="18"/>
      <c r="G114" s="19"/>
      <c r="H114" s="19"/>
      <c r="I114" s="17"/>
      <c r="J114" s="18"/>
      <c r="K114" s="18"/>
      <c r="L114" s="18"/>
      <c r="M114" s="18"/>
      <c r="N114" s="18"/>
      <c r="O114" s="18"/>
      <c r="P114" s="24"/>
      <c r="Q114" s="18"/>
      <c r="R114" s="18"/>
      <c r="S114" s="18"/>
      <c r="T114" s="18"/>
    </row>
    <row r="115" spans="1:20">
      <c r="A115" s="4">
        <v>111</v>
      </c>
      <c r="B115" s="17"/>
      <c r="C115" s="18"/>
      <c r="D115" s="18"/>
      <c r="E115" s="19"/>
      <c r="F115" s="18"/>
      <c r="G115" s="19"/>
      <c r="H115" s="19"/>
      <c r="I115" s="17"/>
      <c r="J115" s="18"/>
      <c r="K115" s="18"/>
      <c r="L115" s="18"/>
      <c r="M115" s="18"/>
      <c r="N115" s="18"/>
      <c r="O115" s="18"/>
      <c r="P115" s="24"/>
      <c r="Q115" s="18"/>
      <c r="R115" s="18"/>
      <c r="S115" s="18"/>
      <c r="T115" s="18"/>
    </row>
    <row r="116" spans="1:20">
      <c r="A116" s="4">
        <v>112</v>
      </c>
      <c r="B116" s="17"/>
      <c r="C116" s="18"/>
      <c r="D116" s="18"/>
      <c r="E116" s="19"/>
      <c r="F116" s="18"/>
      <c r="G116" s="19"/>
      <c r="H116" s="19"/>
      <c r="I116" s="17"/>
      <c r="J116" s="18"/>
      <c r="K116" s="18"/>
      <c r="L116" s="18"/>
      <c r="M116" s="18"/>
      <c r="N116" s="18"/>
      <c r="O116" s="18"/>
      <c r="P116" s="24"/>
      <c r="Q116" s="18"/>
      <c r="R116" s="18"/>
      <c r="S116" s="18"/>
      <c r="T116" s="18"/>
    </row>
    <row r="117" spans="1:20">
      <c r="A117" s="4">
        <v>113</v>
      </c>
      <c r="B117" s="17"/>
      <c r="C117" s="18"/>
      <c r="D117" s="18"/>
      <c r="E117" s="19"/>
      <c r="F117" s="18"/>
      <c r="G117" s="19"/>
      <c r="H117" s="19"/>
      <c r="I117" s="17"/>
      <c r="J117" s="18"/>
      <c r="K117" s="18"/>
      <c r="L117" s="18"/>
      <c r="M117" s="18"/>
      <c r="N117" s="18"/>
      <c r="O117" s="18"/>
      <c r="P117" s="24"/>
      <c r="Q117" s="18"/>
      <c r="R117" s="18"/>
      <c r="S117" s="18"/>
      <c r="T117" s="18"/>
    </row>
    <row r="118" spans="1:20">
      <c r="A118" s="4">
        <v>114</v>
      </c>
      <c r="B118" s="17"/>
      <c r="C118" s="18"/>
      <c r="D118" s="18"/>
      <c r="E118" s="19"/>
      <c r="F118" s="18"/>
      <c r="G118" s="19"/>
      <c r="H118" s="19"/>
      <c r="I118" s="17"/>
      <c r="J118" s="18"/>
      <c r="K118" s="18"/>
      <c r="L118" s="18"/>
      <c r="M118" s="18"/>
      <c r="N118" s="18"/>
      <c r="O118" s="18"/>
      <c r="P118" s="24"/>
      <c r="Q118" s="18"/>
      <c r="R118" s="18"/>
      <c r="S118" s="18"/>
      <c r="T118" s="18"/>
    </row>
    <row r="119" spans="1:20">
      <c r="A119" s="4">
        <v>115</v>
      </c>
      <c r="B119" s="17"/>
      <c r="C119" s="18"/>
      <c r="D119" s="18"/>
      <c r="E119" s="19"/>
      <c r="F119" s="18"/>
      <c r="G119" s="19"/>
      <c r="H119" s="19"/>
      <c r="I119" s="17"/>
      <c r="J119" s="18"/>
      <c r="K119" s="18"/>
      <c r="L119" s="18"/>
      <c r="M119" s="18"/>
      <c r="N119" s="18"/>
      <c r="O119" s="18"/>
      <c r="P119" s="24"/>
      <c r="Q119" s="18"/>
      <c r="R119" s="18"/>
      <c r="S119" s="18"/>
      <c r="T119" s="18"/>
    </row>
    <row r="120" spans="1:20">
      <c r="A120" s="4">
        <v>116</v>
      </c>
      <c r="B120" s="17"/>
      <c r="C120" s="18"/>
      <c r="D120" s="18"/>
      <c r="E120" s="19"/>
      <c r="F120" s="18"/>
      <c r="G120" s="19"/>
      <c r="H120" s="19"/>
      <c r="I120" s="17"/>
      <c r="J120" s="18"/>
      <c r="K120" s="18"/>
      <c r="L120" s="18"/>
      <c r="M120" s="18"/>
      <c r="N120" s="18"/>
      <c r="O120" s="18"/>
      <c r="P120" s="24"/>
      <c r="Q120" s="18"/>
      <c r="R120" s="18"/>
      <c r="S120" s="18"/>
      <c r="T120" s="18"/>
    </row>
    <row r="121" spans="1:20">
      <c r="A121" s="4">
        <v>117</v>
      </c>
      <c r="B121" s="17"/>
      <c r="C121" s="18"/>
      <c r="D121" s="18"/>
      <c r="E121" s="19"/>
      <c r="F121" s="18"/>
      <c r="G121" s="19"/>
      <c r="H121" s="19"/>
      <c r="I121" s="17"/>
      <c r="J121" s="18"/>
      <c r="K121" s="18"/>
      <c r="L121" s="18"/>
      <c r="M121" s="18"/>
      <c r="N121" s="18"/>
      <c r="O121" s="18"/>
      <c r="P121" s="24"/>
      <c r="Q121" s="18"/>
      <c r="R121" s="18"/>
      <c r="S121" s="18"/>
      <c r="T121" s="18"/>
    </row>
    <row r="122" spans="1:20">
      <c r="A122" s="4">
        <v>118</v>
      </c>
      <c r="B122" s="17"/>
      <c r="C122" s="18"/>
      <c r="D122" s="18"/>
      <c r="E122" s="19"/>
      <c r="F122" s="18"/>
      <c r="G122" s="19"/>
      <c r="H122" s="19"/>
      <c r="I122" s="17"/>
      <c r="J122" s="18"/>
      <c r="K122" s="18"/>
      <c r="L122" s="18"/>
      <c r="M122" s="18"/>
      <c r="N122" s="18"/>
      <c r="O122" s="18"/>
      <c r="P122" s="24"/>
      <c r="Q122" s="18"/>
      <c r="R122" s="18"/>
      <c r="S122" s="18"/>
      <c r="T122" s="18"/>
    </row>
    <row r="123" spans="1:20">
      <c r="A123" s="4">
        <v>119</v>
      </c>
      <c r="B123" s="17"/>
      <c r="C123" s="18"/>
      <c r="D123" s="18"/>
      <c r="E123" s="19"/>
      <c r="F123" s="18"/>
      <c r="G123" s="19"/>
      <c r="H123" s="19"/>
      <c r="I123" s="17"/>
      <c r="J123" s="18"/>
      <c r="K123" s="18"/>
      <c r="L123" s="18"/>
      <c r="M123" s="18"/>
      <c r="N123" s="18"/>
      <c r="O123" s="18"/>
      <c r="P123" s="24"/>
      <c r="Q123" s="18"/>
      <c r="R123" s="18"/>
      <c r="S123" s="18"/>
      <c r="T123" s="18"/>
    </row>
    <row r="124" spans="1:20">
      <c r="A124" s="4">
        <v>120</v>
      </c>
      <c r="B124" s="17"/>
      <c r="C124" s="18"/>
      <c r="D124" s="18"/>
      <c r="E124" s="19"/>
      <c r="F124" s="18"/>
      <c r="G124" s="19"/>
      <c r="H124" s="19"/>
      <c r="I124" s="17"/>
      <c r="J124" s="18"/>
      <c r="K124" s="18"/>
      <c r="L124" s="18"/>
      <c r="M124" s="18"/>
      <c r="N124" s="18"/>
      <c r="O124" s="18"/>
      <c r="P124" s="24"/>
      <c r="Q124" s="18"/>
      <c r="R124" s="18"/>
      <c r="S124" s="18"/>
      <c r="T124" s="18"/>
    </row>
    <row r="125" spans="1:20">
      <c r="A125" s="4">
        <v>121</v>
      </c>
      <c r="B125" s="17"/>
      <c r="C125" s="18"/>
      <c r="D125" s="18"/>
      <c r="E125" s="19"/>
      <c r="F125" s="18"/>
      <c r="G125" s="19"/>
      <c r="H125" s="19"/>
      <c r="I125" s="17"/>
      <c r="J125" s="18"/>
      <c r="K125" s="18"/>
      <c r="L125" s="18"/>
      <c r="M125" s="18"/>
      <c r="N125" s="18"/>
      <c r="O125" s="18"/>
      <c r="P125" s="24"/>
      <c r="Q125" s="18"/>
      <c r="R125" s="18"/>
      <c r="S125" s="18"/>
      <c r="T125" s="18"/>
    </row>
    <row r="126" spans="1:20">
      <c r="A126" s="4">
        <v>122</v>
      </c>
      <c r="B126" s="17"/>
      <c r="C126" s="18"/>
      <c r="D126" s="18"/>
      <c r="E126" s="19"/>
      <c r="F126" s="18"/>
      <c r="G126" s="19"/>
      <c r="H126" s="19"/>
      <c r="I126" s="17"/>
      <c r="J126" s="18"/>
      <c r="K126" s="18"/>
      <c r="L126" s="18"/>
      <c r="M126" s="18"/>
      <c r="N126" s="18"/>
      <c r="O126" s="18"/>
      <c r="P126" s="24"/>
      <c r="Q126" s="18"/>
      <c r="R126" s="18"/>
      <c r="S126" s="18"/>
      <c r="T126" s="18"/>
    </row>
    <row r="127" spans="1:20">
      <c r="A127" s="4">
        <v>123</v>
      </c>
      <c r="B127" s="17"/>
      <c r="C127" s="18"/>
      <c r="D127" s="18"/>
      <c r="E127" s="19"/>
      <c r="F127" s="18"/>
      <c r="G127" s="19"/>
      <c r="H127" s="19"/>
      <c r="I127" s="17"/>
      <c r="J127" s="18"/>
      <c r="K127" s="18"/>
      <c r="L127" s="18"/>
      <c r="M127" s="18"/>
      <c r="N127" s="18"/>
      <c r="O127" s="18"/>
      <c r="P127" s="24"/>
      <c r="Q127" s="18"/>
      <c r="R127" s="18"/>
      <c r="S127" s="18"/>
      <c r="T127" s="18"/>
    </row>
    <row r="128" spans="1:20">
      <c r="A128" s="4">
        <v>124</v>
      </c>
      <c r="B128" s="17"/>
      <c r="C128" s="18"/>
      <c r="D128" s="18"/>
      <c r="E128" s="19"/>
      <c r="F128" s="18"/>
      <c r="G128" s="19"/>
      <c r="H128" s="19"/>
      <c r="I128" s="17"/>
      <c r="J128" s="18"/>
      <c r="K128" s="18"/>
      <c r="L128" s="18"/>
      <c r="M128" s="18"/>
      <c r="N128" s="18"/>
      <c r="O128" s="18"/>
      <c r="P128" s="24"/>
      <c r="Q128" s="18"/>
      <c r="R128" s="18"/>
      <c r="S128" s="18"/>
      <c r="T128" s="18"/>
    </row>
    <row r="129" spans="1:20">
      <c r="A129" s="4">
        <v>125</v>
      </c>
      <c r="B129" s="17"/>
      <c r="C129" s="18"/>
      <c r="D129" s="18"/>
      <c r="E129" s="19"/>
      <c r="F129" s="18"/>
      <c r="G129" s="19"/>
      <c r="H129" s="19"/>
      <c r="I129" s="17"/>
      <c r="J129" s="18"/>
      <c r="K129" s="18"/>
      <c r="L129" s="18"/>
      <c r="M129" s="18"/>
      <c r="N129" s="18"/>
      <c r="O129" s="18"/>
      <c r="P129" s="24"/>
      <c r="Q129" s="18"/>
      <c r="R129" s="18"/>
      <c r="S129" s="18"/>
      <c r="T129" s="18"/>
    </row>
    <row r="130" spans="1:20">
      <c r="A130" s="4">
        <v>126</v>
      </c>
      <c r="B130" s="17"/>
      <c r="C130" s="18"/>
      <c r="D130" s="18"/>
      <c r="E130" s="19"/>
      <c r="F130" s="18"/>
      <c r="G130" s="19"/>
      <c r="H130" s="19"/>
      <c r="I130" s="17"/>
      <c r="J130" s="18"/>
      <c r="K130" s="18"/>
      <c r="L130" s="18"/>
      <c r="M130" s="18"/>
      <c r="N130" s="18"/>
      <c r="O130" s="18"/>
      <c r="P130" s="24"/>
      <c r="Q130" s="18"/>
      <c r="R130" s="18"/>
      <c r="S130" s="18"/>
      <c r="T130" s="18"/>
    </row>
    <row r="131" spans="1:20">
      <c r="A131" s="4">
        <v>127</v>
      </c>
      <c r="B131" s="17"/>
      <c r="C131" s="18"/>
      <c r="D131" s="18"/>
      <c r="E131" s="19"/>
      <c r="F131" s="18"/>
      <c r="G131" s="19"/>
      <c r="H131" s="19"/>
      <c r="I131" s="17"/>
      <c r="J131" s="18"/>
      <c r="K131" s="18"/>
      <c r="L131" s="18"/>
      <c r="M131" s="18"/>
      <c r="N131" s="18"/>
      <c r="O131" s="18"/>
      <c r="P131" s="24"/>
      <c r="Q131" s="18"/>
      <c r="R131" s="18"/>
      <c r="S131" s="18"/>
      <c r="T131" s="18"/>
    </row>
    <row r="132" spans="1:20">
      <c r="A132" s="4">
        <v>128</v>
      </c>
      <c r="B132" s="17"/>
      <c r="C132" s="18"/>
      <c r="D132" s="18"/>
      <c r="E132" s="19"/>
      <c r="F132" s="18"/>
      <c r="G132" s="19"/>
      <c r="H132" s="19"/>
      <c r="I132" s="17"/>
      <c r="J132" s="18"/>
      <c r="K132" s="18"/>
      <c r="L132" s="18"/>
      <c r="M132" s="18"/>
      <c r="N132" s="18"/>
      <c r="O132" s="18"/>
      <c r="P132" s="24"/>
      <c r="Q132" s="18"/>
      <c r="R132" s="18"/>
      <c r="S132" s="18"/>
      <c r="T132" s="18"/>
    </row>
    <row r="133" spans="1:20">
      <c r="A133" s="4">
        <v>129</v>
      </c>
      <c r="B133" s="17"/>
      <c r="C133" s="18"/>
      <c r="D133" s="18"/>
      <c r="E133" s="19"/>
      <c r="F133" s="18"/>
      <c r="G133" s="19"/>
      <c r="H133" s="19"/>
      <c r="I133" s="17"/>
      <c r="J133" s="18"/>
      <c r="K133" s="18"/>
      <c r="L133" s="18"/>
      <c r="M133" s="18"/>
      <c r="N133" s="18"/>
      <c r="O133" s="18"/>
      <c r="P133" s="24"/>
      <c r="Q133" s="18"/>
      <c r="R133" s="18"/>
      <c r="S133" s="18"/>
      <c r="T133" s="18"/>
    </row>
    <row r="134" spans="1:20">
      <c r="A134" s="4">
        <v>130</v>
      </c>
      <c r="B134" s="17"/>
      <c r="C134" s="18"/>
      <c r="D134" s="18"/>
      <c r="E134" s="19"/>
      <c r="F134" s="18"/>
      <c r="G134" s="19"/>
      <c r="H134" s="19"/>
      <c r="I134" s="17"/>
      <c r="J134" s="18"/>
      <c r="K134" s="18"/>
      <c r="L134" s="18"/>
      <c r="M134" s="18"/>
      <c r="N134" s="18"/>
      <c r="O134" s="18"/>
      <c r="P134" s="24"/>
      <c r="Q134" s="18"/>
      <c r="R134" s="18"/>
      <c r="S134" s="18"/>
      <c r="T134" s="18"/>
    </row>
    <row r="135" spans="1:20">
      <c r="A135" s="4">
        <v>131</v>
      </c>
      <c r="B135" s="17"/>
      <c r="C135" s="18"/>
      <c r="D135" s="18"/>
      <c r="E135" s="19"/>
      <c r="F135" s="18"/>
      <c r="G135" s="19"/>
      <c r="H135" s="19"/>
      <c r="I135" s="17"/>
      <c r="J135" s="18"/>
      <c r="K135" s="18"/>
      <c r="L135" s="18"/>
      <c r="M135" s="18"/>
      <c r="N135" s="18"/>
      <c r="O135" s="18"/>
      <c r="P135" s="24"/>
      <c r="Q135" s="18"/>
      <c r="R135" s="18"/>
      <c r="S135" s="18"/>
      <c r="T135" s="18"/>
    </row>
    <row r="136" spans="1:20">
      <c r="A136" s="4">
        <v>132</v>
      </c>
      <c r="B136" s="17"/>
      <c r="C136" s="18"/>
      <c r="D136" s="18"/>
      <c r="E136" s="19"/>
      <c r="F136" s="18"/>
      <c r="G136" s="19"/>
      <c r="H136" s="19"/>
      <c r="I136" s="17"/>
      <c r="J136" s="18"/>
      <c r="K136" s="18"/>
      <c r="L136" s="18"/>
      <c r="M136" s="18"/>
      <c r="N136" s="18"/>
      <c r="O136" s="18"/>
      <c r="P136" s="24"/>
      <c r="Q136" s="18"/>
      <c r="R136" s="18"/>
      <c r="S136" s="18"/>
      <c r="T136" s="18"/>
    </row>
    <row r="137" spans="1:20">
      <c r="A137" s="4">
        <v>133</v>
      </c>
      <c r="B137" s="17"/>
      <c r="C137" s="18"/>
      <c r="D137" s="18"/>
      <c r="E137" s="19"/>
      <c r="F137" s="18"/>
      <c r="G137" s="19"/>
      <c r="H137" s="19"/>
      <c r="I137" s="17"/>
      <c r="J137" s="18"/>
      <c r="K137" s="18"/>
      <c r="L137" s="18"/>
      <c r="M137" s="18"/>
      <c r="N137" s="18"/>
      <c r="O137" s="18"/>
      <c r="P137" s="24"/>
      <c r="Q137" s="18"/>
      <c r="R137" s="18"/>
      <c r="S137" s="18"/>
      <c r="T137" s="18"/>
    </row>
    <row r="138" spans="1:20">
      <c r="A138" s="4">
        <v>134</v>
      </c>
      <c r="B138" s="17"/>
      <c r="C138" s="18"/>
      <c r="D138" s="18"/>
      <c r="E138" s="19"/>
      <c r="F138" s="18"/>
      <c r="G138" s="19"/>
      <c r="H138" s="19"/>
      <c r="I138" s="17"/>
      <c r="J138" s="18"/>
      <c r="K138" s="18"/>
      <c r="L138" s="18"/>
      <c r="M138" s="18"/>
      <c r="N138" s="18"/>
      <c r="O138" s="18"/>
      <c r="P138" s="24"/>
      <c r="Q138" s="18"/>
      <c r="R138" s="18"/>
      <c r="S138" s="18"/>
      <c r="T138" s="18"/>
    </row>
    <row r="139" spans="1:20">
      <c r="A139" s="4">
        <v>135</v>
      </c>
      <c r="B139" s="17"/>
      <c r="C139" s="18"/>
      <c r="D139" s="18"/>
      <c r="E139" s="19"/>
      <c r="F139" s="18"/>
      <c r="G139" s="19"/>
      <c r="H139" s="19"/>
      <c r="I139" s="17"/>
      <c r="J139" s="18"/>
      <c r="K139" s="18"/>
      <c r="L139" s="18"/>
      <c r="M139" s="18"/>
      <c r="N139" s="18"/>
      <c r="O139" s="18"/>
      <c r="P139" s="24"/>
      <c r="Q139" s="18"/>
      <c r="R139" s="18"/>
      <c r="S139" s="18"/>
      <c r="T139" s="18"/>
    </row>
    <row r="140" spans="1:20">
      <c r="A140" s="4">
        <v>136</v>
      </c>
      <c r="B140" s="17"/>
      <c r="C140" s="18"/>
      <c r="D140" s="18"/>
      <c r="E140" s="19"/>
      <c r="F140" s="18"/>
      <c r="G140" s="19"/>
      <c r="H140" s="19"/>
      <c r="I140" s="17"/>
      <c r="J140" s="18"/>
      <c r="K140" s="18"/>
      <c r="L140" s="18"/>
      <c r="M140" s="18"/>
      <c r="N140" s="18"/>
      <c r="O140" s="18"/>
      <c r="P140" s="24"/>
      <c r="Q140" s="18"/>
      <c r="R140" s="18"/>
      <c r="S140" s="18"/>
      <c r="T140" s="18"/>
    </row>
    <row r="141" spans="1:20">
      <c r="A141" s="4">
        <v>137</v>
      </c>
      <c r="B141" s="17"/>
      <c r="C141" s="18"/>
      <c r="D141" s="18"/>
      <c r="E141" s="19"/>
      <c r="F141" s="18"/>
      <c r="G141" s="19"/>
      <c r="H141" s="19"/>
      <c r="I141" s="17"/>
      <c r="J141" s="18"/>
      <c r="K141" s="18"/>
      <c r="L141" s="18"/>
      <c r="M141" s="18"/>
      <c r="N141" s="18"/>
      <c r="O141" s="18"/>
      <c r="P141" s="24"/>
      <c r="Q141" s="18"/>
      <c r="R141" s="18"/>
      <c r="S141" s="18"/>
      <c r="T141" s="18"/>
    </row>
    <row r="142" spans="1:20">
      <c r="A142" s="4">
        <v>138</v>
      </c>
      <c r="B142" s="17"/>
      <c r="C142" s="18"/>
      <c r="D142" s="18"/>
      <c r="E142" s="19"/>
      <c r="F142" s="18"/>
      <c r="G142" s="19"/>
      <c r="H142" s="19"/>
      <c r="I142" s="17"/>
      <c r="J142" s="18"/>
      <c r="K142" s="18"/>
      <c r="L142" s="18"/>
      <c r="M142" s="18"/>
      <c r="N142" s="18"/>
      <c r="O142" s="18"/>
      <c r="P142" s="24"/>
      <c r="Q142" s="18"/>
      <c r="R142" s="18"/>
      <c r="S142" s="18"/>
      <c r="T142" s="18"/>
    </row>
    <row r="143" spans="1:20">
      <c r="A143" s="4">
        <v>139</v>
      </c>
      <c r="B143" s="17"/>
      <c r="C143" s="18"/>
      <c r="D143" s="18"/>
      <c r="E143" s="19"/>
      <c r="F143" s="18"/>
      <c r="G143" s="19"/>
      <c r="H143" s="19"/>
      <c r="I143" s="17"/>
      <c r="J143" s="18"/>
      <c r="K143" s="18"/>
      <c r="L143" s="18"/>
      <c r="M143" s="18"/>
      <c r="N143" s="18"/>
      <c r="O143" s="18"/>
      <c r="P143" s="24"/>
      <c r="Q143" s="18"/>
      <c r="R143" s="18"/>
      <c r="S143" s="18"/>
      <c r="T143" s="18"/>
    </row>
    <row r="144" spans="1:20">
      <c r="A144" s="4">
        <v>140</v>
      </c>
      <c r="B144" s="17"/>
      <c r="C144" s="18"/>
      <c r="D144" s="18"/>
      <c r="E144" s="19"/>
      <c r="F144" s="18"/>
      <c r="G144" s="19"/>
      <c r="H144" s="19"/>
      <c r="I144" s="17"/>
      <c r="J144" s="18"/>
      <c r="K144" s="18"/>
      <c r="L144" s="18"/>
      <c r="M144" s="18"/>
      <c r="N144" s="18"/>
      <c r="O144" s="18"/>
      <c r="P144" s="24"/>
      <c r="Q144" s="18"/>
      <c r="R144" s="18"/>
      <c r="S144" s="18"/>
      <c r="T144" s="18"/>
    </row>
    <row r="145" spans="1:20">
      <c r="A145" s="4">
        <v>141</v>
      </c>
      <c r="B145" s="17"/>
      <c r="C145" s="18"/>
      <c r="D145" s="18"/>
      <c r="E145" s="19"/>
      <c r="F145" s="18"/>
      <c r="G145" s="19"/>
      <c r="H145" s="19"/>
      <c r="I145" s="17"/>
      <c r="J145" s="18"/>
      <c r="K145" s="18"/>
      <c r="L145" s="18"/>
      <c r="M145" s="18"/>
      <c r="N145" s="18"/>
      <c r="O145" s="18"/>
      <c r="P145" s="24"/>
      <c r="Q145" s="18"/>
      <c r="R145" s="18"/>
      <c r="S145" s="18"/>
      <c r="T145" s="18"/>
    </row>
    <row r="146" spans="1:20">
      <c r="A146" s="4">
        <v>142</v>
      </c>
      <c r="B146" s="17"/>
      <c r="C146" s="18"/>
      <c r="D146" s="18"/>
      <c r="E146" s="19"/>
      <c r="F146" s="18"/>
      <c r="G146" s="19"/>
      <c r="H146" s="19"/>
      <c r="I146" s="17"/>
      <c r="J146" s="18"/>
      <c r="K146" s="18"/>
      <c r="L146" s="18"/>
      <c r="M146" s="18"/>
      <c r="N146" s="18"/>
      <c r="O146" s="18"/>
      <c r="P146" s="24"/>
      <c r="Q146" s="18"/>
      <c r="R146" s="18"/>
      <c r="S146" s="18"/>
      <c r="T146" s="18"/>
    </row>
    <row r="147" spans="1:20">
      <c r="A147" s="4">
        <v>143</v>
      </c>
      <c r="B147" s="17"/>
      <c r="C147" s="18"/>
      <c r="D147" s="18"/>
      <c r="E147" s="19"/>
      <c r="F147" s="18"/>
      <c r="G147" s="19"/>
      <c r="H147" s="19"/>
      <c r="I147" s="17"/>
      <c r="J147" s="18"/>
      <c r="K147" s="18"/>
      <c r="L147" s="18"/>
      <c r="M147" s="18"/>
      <c r="N147" s="18"/>
      <c r="O147" s="18"/>
      <c r="P147" s="24"/>
      <c r="Q147" s="18"/>
      <c r="R147" s="18"/>
      <c r="S147" s="18"/>
      <c r="T147" s="18"/>
    </row>
    <row r="148" spans="1:20">
      <c r="A148" s="4">
        <v>144</v>
      </c>
      <c r="B148" s="17"/>
      <c r="C148" s="18"/>
      <c r="D148" s="18"/>
      <c r="E148" s="19"/>
      <c r="F148" s="18"/>
      <c r="G148" s="19"/>
      <c r="H148" s="19"/>
      <c r="I148" s="17"/>
      <c r="J148" s="18"/>
      <c r="K148" s="18"/>
      <c r="L148" s="18"/>
      <c r="M148" s="18"/>
      <c r="N148" s="18"/>
      <c r="O148" s="18"/>
      <c r="P148" s="24"/>
      <c r="Q148" s="18"/>
      <c r="R148" s="18"/>
      <c r="S148" s="18"/>
      <c r="T148" s="18"/>
    </row>
    <row r="149" spans="1:20">
      <c r="A149" s="4">
        <v>145</v>
      </c>
      <c r="B149" s="17"/>
      <c r="C149" s="18"/>
      <c r="D149" s="18"/>
      <c r="E149" s="19"/>
      <c r="F149" s="18"/>
      <c r="G149" s="19"/>
      <c r="H149" s="19"/>
      <c r="I149" s="17"/>
      <c r="J149" s="18"/>
      <c r="K149" s="18"/>
      <c r="L149" s="18"/>
      <c r="M149" s="18"/>
      <c r="N149" s="18"/>
      <c r="O149" s="18"/>
      <c r="P149" s="24"/>
      <c r="Q149" s="18"/>
      <c r="R149" s="18"/>
      <c r="S149" s="18"/>
      <c r="T149" s="18"/>
    </row>
    <row r="150" spans="1:20">
      <c r="A150" s="4">
        <v>146</v>
      </c>
      <c r="B150" s="17"/>
      <c r="C150" s="18"/>
      <c r="D150" s="18"/>
      <c r="E150" s="19"/>
      <c r="F150" s="18"/>
      <c r="G150" s="19"/>
      <c r="H150" s="19"/>
      <c r="I150" s="17"/>
      <c r="J150" s="18"/>
      <c r="K150" s="18"/>
      <c r="L150" s="18"/>
      <c r="M150" s="18"/>
      <c r="N150" s="18"/>
      <c r="O150" s="18"/>
      <c r="P150" s="24"/>
      <c r="Q150" s="18"/>
      <c r="R150" s="18"/>
      <c r="S150" s="18"/>
      <c r="T150" s="18"/>
    </row>
    <row r="151" spans="1:20">
      <c r="A151" s="4">
        <v>147</v>
      </c>
      <c r="B151" s="17"/>
      <c r="C151" s="18"/>
      <c r="D151" s="18"/>
      <c r="E151" s="19"/>
      <c r="F151" s="18"/>
      <c r="G151" s="19"/>
      <c r="H151" s="19"/>
      <c r="I151" s="17"/>
      <c r="J151" s="18"/>
      <c r="K151" s="18"/>
      <c r="L151" s="18"/>
      <c r="M151" s="18"/>
      <c r="N151" s="18"/>
      <c r="O151" s="18"/>
      <c r="P151" s="24"/>
      <c r="Q151" s="18"/>
      <c r="R151" s="18"/>
      <c r="S151" s="18"/>
      <c r="T151" s="18"/>
    </row>
    <row r="152" spans="1:20">
      <c r="A152" s="4">
        <v>148</v>
      </c>
      <c r="B152" s="17"/>
      <c r="C152" s="18"/>
      <c r="D152" s="18"/>
      <c r="E152" s="19"/>
      <c r="F152" s="18"/>
      <c r="G152" s="19"/>
      <c r="H152" s="19"/>
      <c r="I152" s="17"/>
      <c r="J152" s="18"/>
      <c r="K152" s="18"/>
      <c r="L152" s="18"/>
      <c r="M152" s="18"/>
      <c r="N152" s="18"/>
      <c r="O152" s="18"/>
      <c r="P152" s="24"/>
      <c r="Q152" s="18"/>
      <c r="R152" s="18"/>
      <c r="S152" s="18"/>
      <c r="T152" s="18"/>
    </row>
    <row r="153" spans="1:20">
      <c r="A153" s="4">
        <v>149</v>
      </c>
      <c r="B153" s="17"/>
      <c r="C153" s="18"/>
      <c r="D153" s="18"/>
      <c r="E153" s="19"/>
      <c r="F153" s="18"/>
      <c r="G153" s="19"/>
      <c r="H153" s="19"/>
      <c r="I153" s="17"/>
      <c r="J153" s="18"/>
      <c r="K153" s="18"/>
      <c r="L153" s="18"/>
      <c r="M153" s="18"/>
      <c r="N153" s="18"/>
      <c r="O153" s="18"/>
      <c r="P153" s="24"/>
      <c r="Q153" s="18"/>
      <c r="R153" s="18"/>
      <c r="S153" s="18"/>
      <c r="T153" s="18"/>
    </row>
    <row r="154" spans="1:20">
      <c r="A154" s="4">
        <v>150</v>
      </c>
      <c r="B154" s="17"/>
      <c r="C154" s="18"/>
      <c r="D154" s="18"/>
      <c r="E154" s="19"/>
      <c r="F154" s="18"/>
      <c r="G154" s="19"/>
      <c r="H154" s="19"/>
      <c r="I154" s="17"/>
      <c r="J154" s="18"/>
      <c r="K154" s="18"/>
      <c r="L154" s="18"/>
      <c r="M154" s="18"/>
      <c r="N154" s="18"/>
      <c r="O154" s="18"/>
      <c r="P154" s="24"/>
      <c r="Q154" s="18"/>
      <c r="R154" s="18"/>
      <c r="S154" s="18"/>
      <c r="T154" s="18"/>
    </row>
    <row r="155" spans="1:20">
      <c r="A155" s="4">
        <v>151</v>
      </c>
      <c r="B155" s="17"/>
      <c r="C155" s="18"/>
      <c r="D155" s="18"/>
      <c r="E155" s="19"/>
      <c r="F155" s="18"/>
      <c r="G155" s="19"/>
      <c r="H155" s="19"/>
      <c r="I155" s="17"/>
      <c r="J155" s="18"/>
      <c r="K155" s="18"/>
      <c r="L155" s="18"/>
      <c r="M155" s="18"/>
      <c r="N155" s="18"/>
      <c r="O155" s="18"/>
      <c r="P155" s="24"/>
      <c r="Q155" s="18"/>
      <c r="R155" s="18"/>
      <c r="S155" s="18"/>
      <c r="T155" s="18"/>
    </row>
    <row r="156" spans="1:20">
      <c r="A156" s="4">
        <v>152</v>
      </c>
      <c r="B156" s="17"/>
      <c r="C156" s="18"/>
      <c r="D156" s="18"/>
      <c r="E156" s="19"/>
      <c r="F156" s="18"/>
      <c r="G156" s="19"/>
      <c r="H156" s="19"/>
      <c r="I156" s="17"/>
      <c r="J156" s="18"/>
      <c r="K156" s="18"/>
      <c r="L156" s="18"/>
      <c r="M156" s="18"/>
      <c r="N156" s="18"/>
      <c r="O156" s="18"/>
      <c r="P156" s="24"/>
      <c r="Q156" s="18"/>
      <c r="R156" s="18"/>
      <c r="S156" s="18"/>
      <c r="T156" s="18"/>
    </row>
    <row r="157" spans="1:20">
      <c r="A157" s="4">
        <v>153</v>
      </c>
      <c r="B157" s="17"/>
      <c r="C157" s="18"/>
      <c r="D157" s="18"/>
      <c r="E157" s="19"/>
      <c r="F157" s="18"/>
      <c r="G157" s="19"/>
      <c r="H157" s="19"/>
      <c r="I157" s="17"/>
      <c r="J157" s="18"/>
      <c r="K157" s="18"/>
      <c r="L157" s="18"/>
      <c r="M157" s="18"/>
      <c r="N157" s="18"/>
      <c r="O157" s="18"/>
      <c r="P157" s="24"/>
      <c r="Q157" s="18"/>
      <c r="R157" s="18"/>
      <c r="S157" s="18"/>
      <c r="T157" s="18"/>
    </row>
    <row r="158" spans="1:20">
      <c r="A158" s="4">
        <v>154</v>
      </c>
      <c r="B158" s="17"/>
      <c r="C158" s="18"/>
      <c r="D158" s="18"/>
      <c r="E158" s="19"/>
      <c r="F158" s="18"/>
      <c r="G158" s="19"/>
      <c r="H158" s="19"/>
      <c r="I158" s="17"/>
      <c r="J158" s="18"/>
      <c r="K158" s="18"/>
      <c r="L158" s="18"/>
      <c r="M158" s="18"/>
      <c r="N158" s="18"/>
      <c r="O158" s="18"/>
      <c r="P158" s="24"/>
      <c r="Q158" s="18"/>
      <c r="R158" s="18"/>
      <c r="S158" s="18"/>
      <c r="T158" s="18"/>
    </row>
    <row r="159" spans="1:20">
      <c r="A159" s="4">
        <v>155</v>
      </c>
      <c r="B159" s="17"/>
      <c r="C159" s="18"/>
      <c r="D159" s="18"/>
      <c r="E159" s="19"/>
      <c r="F159" s="18"/>
      <c r="G159" s="19"/>
      <c r="H159" s="19"/>
      <c r="I159" s="17"/>
      <c r="J159" s="18"/>
      <c r="K159" s="18"/>
      <c r="L159" s="18"/>
      <c r="M159" s="18"/>
      <c r="N159" s="18"/>
      <c r="O159" s="18"/>
      <c r="P159" s="24"/>
      <c r="Q159" s="18"/>
      <c r="R159" s="18"/>
      <c r="S159" s="18"/>
      <c r="T159" s="18"/>
    </row>
    <row r="160" spans="1:20">
      <c r="A160" s="4">
        <v>156</v>
      </c>
      <c r="B160" s="17"/>
      <c r="C160" s="18"/>
      <c r="D160" s="18"/>
      <c r="E160" s="19"/>
      <c r="F160" s="18"/>
      <c r="G160" s="19"/>
      <c r="H160" s="19"/>
      <c r="I160" s="17"/>
      <c r="J160" s="18"/>
      <c r="K160" s="18"/>
      <c r="L160" s="18"/>
      <c r="M160" s="18"/>
      <c r="N160" s="18"/>
      <c r="O160" s="18"/>
      <c r="P160" s="24"/>
      <c r="Q160" s="18"/>
      <c r="R160" s="18"/>
      <c r="S160" s="18"/>
      <c r="T160" s="18"/>
    </row>
    <row r="161" spans="1:20">
      <c r="A161" s="4">
        <v>157</v>
      </c>
      <c r="B161" s="17"/>
      <c r="C161" s="18"/>
      <c r="D161" s="18"/>
      <c r="E161" s="19"/>
      <c r="F161" s="18"/>
      <c r="G161" s="19"/>
      <c r="H161" s="19"/>
      <c r="I161" s="17"/>
      <c r="J161" s="18"/>
      <c r="K161" s="18"/>
      <c r="L161" s="18"/>
      <c r="M161" s="18"/>
      <c r="N161" s="18"/>
      <c r="O161" s="18"/>
      <c r="P161" s="24"/>
      <c r="Q161" s="18"/>
      <c r="R161" s="18"/>
      <c r="S161" s="18"/>
      <c r="T161" s="18"/>
    </row>
    <row r="162" spans="1:20">
      <c r="A162" s="4">
        <v>158</v>
      </c>
      <c r="B162" s="17"/>
      <c r="C162" s="18"/>
      <c r="D162" s="18"/>
      <c r="E162" s="19"/>
      <c r="F162" s="18"/>
      <c r="G162" s="19"/>
      <c r="H162" s="19"/>
      <c r="I162" s="17"/>
      <c r="J162" s="18"/>
      <c r="K162" s="18"/>
      <c r="L162" s="18"/>
      <c r="M162" s="18"/>
      <c r="N162" s="18"/>
      <c r="O162" s="18"/>
      <c r="P162" s="24"/>
      <c r="Q162" s="18"/>
      <c r="R162" s="18"/>
      <c r="S162" s="18"/>
      <c r="T162" s="18"/>
    </row>
    <row r="163" spans="1:20">
      <c r="A163" s="4">
        <v>159</v>
      </c>
      <c r="B163" s="17"/>
      <c r="C163" s="18"/>
      <c r="D163" s="18"/>
      <c r="E163" s="19"/>
      <c r="F163" s="18"/>
      <c r="G163" s="19"/>
      <c r="H163" s="19"/>
      <c r="I163" s="17"/>
      <c r="J163" s="18"/>
      <c r="K163" s="18"/>
      <c r="L163" s="18"/>
      <c r="M163" s="18"/>
      <c r="N163" s="18"/>
      <c r="O163" s="18"/>
      <c r="P163" s="24"/>
      <c r="Q163" s="18"/>
      <c r="R163" s="18"/>
      <c r="S163" s="18"/>
      <c r="T163" s="18"/>
    </row>
    <row r="164" spans="1:20">
      <c r="A164" s="4">
        <v>160</v>
      </c>
      <c r="B164" s="17"/>
      <c r="C164" s="18"/>
      <c r="D164" s="18"/>
      <c r="E164" s="19"/>
      <c r="F164" s="18"/>
      <c r="G164" s="19"/>
      <c r="H164" s="19"/>
      <c r="I164" s="17"/>
      <c r="J164" s="18"/>
      <c r="K164" s="18"/>
      <c r="L164" s="18"/>
      <c r="M164" s="18"/>
      <c r="N164" s="18"/>
      <c r="O164" s="18"/>
      <c r="P164" s="24"/>
      <c r="Q164" s="18"/>
      <c r="R164" s="18"/>
      <c r="S164" s="18"/>
      <c r="T164" s="18"/>
    </row>
    <row r="165" spans="1:20">
      <c r="A165" s="21" t="s">
        <v>11</v>
      </c>
      <c r="B165" s="41"/>
      <c r="C165" s="21">
        <f>COUNTIFS(C5:C164,"*")</f>
        <v>69</v>
      </c>
      <c r="D165" s="21"/>
      <c r="E165" s="13"/>
      <c r="F165" s="21"/>
      <c r="G165" s="21">
        <f>SUM(G5:G164)</f>
        <v>2333</v>
      </c>
      <c r="H165" s="21">
        <f>SUM(H5:H164)</f>
        <v>2452</v>
      </c>
      <c r="I165" s="21">
        <f>SUM(I5:I164)</f>
        <v>4785</v>
      </c>
      <c r="J165" s="21"/>
      <c r="K165" s="21"/>
      <c r="L165" s="21"/>
      <c r="M165" s="21"/>
      <c r="N165" s="21"/>
      <c r="O165" s="21"/>
      <c r="P165" s="14"/>
      <c r="Q165" s="21"/>
      <c r="R165" s="21"/>
      <c r="S165" s="21"/>
      <c r="T165" s="12"/>
    </row>
    <row r="166" spans="1:20">
      <c r="A166" s="46" t="s">
        <v>66</v>
      </c>
      <c r="B166" s="10">
        <f>COUNTIF(B$5:B$164,"Team 1")</f>
        <v>34</v>
      </c>
      <c r="C166" s="46" t="s">
        <v>29</v>
      </c>
      <c r="D166" s="10">
        <f>COUNTIF(D5:D164,"Anganwadi")</f>
        <v>69</v>
      </c>
    </row>
    <row r="167" spans="1:20">
      <c r="A167" s="46" t="s">
        <v>67</v>
      </c>
      <c r="B167" s="10">
        <f>COUNTIF(B$6:B$164,"Team 2")</f>
        <v>35</v>
      </c>
      <c r="C167" s="46" t="s">
        <v>27</v>
      </c>
      <c r="D167" s="10">
        <f>COUNTIF(D5:D164,"School")</f>
        <v>0</v>
      </c>
    </row>
  </sheetData>
  <sheetProtection formatCells="0" deleteColumns="0" deleteRows="0"/>
  <mergeCells count="20">
    <mergeCell ref="A1:S1"/>
    <mergeCell ref="A3:A4"/>
    <mergeCell ref="C3:C4"/>
    <mergeCell ref="D3:D4"/>
    <mergeCell ref="E3:E4"/>
    <mergeCell ref="F3:F4"/>
    <mergeCell ref="G3:I3"/>
    <mergeCell ref="J3:J4"/>
    <mergeCell ref="K3:K4"/>
    <mergeCell ref="R3:R4"/>
    <mergeCell ref="S3:S4"/>
    <mergeCell ref="T3:T4"/>
    <mergeCell ref="A2:C2"/>
    <mergeCell ref="L3:L4"/>
    <mergeCell ref="M3:M4"/>
    <mergeCell ref="N3:N4"/>
    <mergeCell ref="O3:O4"/>
    <mergeCell ref="P3:P4"/>
    <mergeCell ref="Q3:Q4"/>
    <mergeCell ref="B3:B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D164">
      <formula1>"Anganwadi,School"</formula1>
    </dataValidation>
    <dataValidation type="list" allowBlank="1" showInputMessage="1" showErrorMessage="1" sqref="B5:B164">
      <formula1>"Team 1, Team 2"</formula1>
    </dataValidation>
  </dataValidations>
  <printOptions horizontalCentered="1"/>
  <pageMargins left="0.35433070866141736" right="0.23622047244094491" top="0.43307086614173229" bottom="0.43307086614173229" header="0.31496062992125984" footer="0.23622047244094491"/>
  <pageSetup paperSize="5" scale="65" fitToHeight="11000" orientation="landscape" horizontalDpi="0" verticalDpi="0" r:id="rId1"/>
  <headerFooter>
    <oddFooter>&amp;CPages &amp;P of &amp;N</oddFooter>
  </headerFooter>
</worksheet>
</file>

<file path=xl/worksheets/sheet5.xml><?xml version="1.0" encoding="utf-8"?>
<worksheet xmlns="http://schemas.openxmlformats.org/spreadsheetml/2006/main" xmlns:r="http://schemas.openxmlformats.org/officeDocument/2006/relationships">
  <sheetPr>
    <tabColor rgb="FFC00000"/>
  </sheetPr>
  <dimension ref="A1:T167"/>
  <sheetViews>
    <sheetView workbookViewId="0">
      <pane xSplit="3" ySplit="4" topLeftCell="F5" activePane="bottomRight" state="frozen"/>
      <selection pane="topRight" activeCell="C1" sqref="C1"/>
      <selection pane="bottomLeft" activeCell="A5" sqref="A5"/>
      <selection pane="bottomRight" sqref="A1:S1"/>
    </sheetView>
  </sheetViews>
  <sheetFormatPr defaultRowHeight="16.5"/>
  <cols>
    <col min="1" max="1" width="8.42578125" style="1" customWidth="1"/>
    <col min="2" max="2" width="14.425781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1" customHeight="1">
      <c r="A1" s="200" t="s">
        <v>920</v>
      </c>
      <c r="B1" s="200"/>
      <c r="C1" s="200"/>
      <c r="D1" s="201"/>
      <c r="E1" s="201"/>
      <c r="F1" s="201"/>
      <c r="G1" s="201"/>
      <c r="H1" s="201"/>
      <c r="I1" s="201"/>
      <c r="J1" s="201"/>
      <c r="K1" s="201"/>
      <c r="L1" s="201"/>
      <c r="M1" s="201"/>
      <c r="N1" s="201"/>
      <c r="O1" s="201"/>
      <c r="P1" s="201"/>
      <c r="Q1" s="201"/>
      <c r="R1" s="201"/>
      <c r="S1" s="201"/>
    </row>
    <row r="2" spans="1:20">
      <c r="A2" s="204" t="s">
        <v>63</v>
      </c>
      <c r="B2" s="205"/>
      <c r="C2" s="205"/>
      <c r="D2" s="25" t="s">
        <v>392</v>
      </c>
      <c r="E2" s="22"/>
      <c r="F2" s="22"/>
      <c r="G2" s="22"/>
      <c r="H2" s="22"/>
      <c r="I2" s="22"/>
      <c r="J2" s="22"/>
      <c r="K2" s="22"/>
      <c r="L2" s="22"/>
      <c r="M2" s="22"/>
      <c r="N2" s="22"/>
      <c r="O2" s="22"/>
      <c r="P2" s="22"/>
      <c r="Q2" s="22"/>
      <c r="R2" s="22"/>
      <c r="S2" s="22"/>
    </row>
    <row r="3" spans="1:20" ht="24" customHeight="1">
      <c r="A3" s="206" t="s">
        <v>14</v>
      </c>
      <c r="B3" s="202" t="s">
        <v>65</v>
      </c>
      <c r="C3" s="207" t="s">
        <v>7</v>
      </c>
      <c r="D3" s="207" t="s">
        <v>59</v>
      </c>
      <c r="E3" s="207" t="s">
        <v>16</v>
      </c>
      <c r="F3" s="208" t="s">
        <v>17</v>
      </c>
      <c r="G3" s="207" t="s">
        <v>8</v>
      </c>
      <c r="H3" s="207"/>
      <c r="I3" s="207"/>
      <c r="J3" s="207" t="s">
        <v>35</v>
      </c>
      <c r="K3" s="202" t="s">
        <v>37</v>
      </c>
      <c r="L3" s="202" t="s">
        <v>54</v>
      </c>
      <c r="M3" s="202" t="s">
        <v>55</v>
      </c>
      <c r="N3" s="202" t="s">
        <v>38</v>
      </c>
      <c r="O3" s="202" t="s">
        <v>39</v>
      </c>
      <c r="P3" s="206" t="s">
        <v>58</v>
      </c>
      <c r="Q3" s="207" t="s">
        <v>56</v>
      </c>
      <c r="R3" s="207" t="s">
        <v>36</v>
      </c>
      <c r="S3" s="207" t="s">
        <v>57</v>
      </c>
      <c r="T3" s="207" t="s">
        <v>13</v>
      </c>
    </row>
    <row r="4" spans="1:20" ht="25.5" customHeight="1">
      <c r="A4" s="206"/>
      <c r="B4" s="209"/>
      <c r="C4" s="207"/>
      <c r="D4" s="207"/>
      <c r="E4" s="207"/>
      <c r="F4" s="208"/>
      <c r="G4" s="23" t="s">
        <v>9</v>
      </c>
      <c r="H4" s="23" t="s">
        <v>10</v>
      </c>
      <c r="I4" s="23" t="s">
        <v>11</v>
      </c>
      <c r="J4" s="207"/>
      <c r="K4" s="203"/>
      <c r="L4" s="203"/>
      <c r="M4" s="203"/>
      <c r="N4" s="203"/>
      <c r="O4" s="203"/>
      <c r="P4" s="206"/>
      <c r="Q4" s="206"/>
      <c r="R4" s="207"/>
      <c r="S4" s="207"/>
      <c r="T4" s="207"/>
    </row>
    <row r="5" spans="1:20">
      <c r="A5" s="4">
        <v>1</v>
      </c>
      <c r="B5" s="17" t="s">
        <v>66</v>
      </c>
      <c r="C5" s="98" t="s">
        <v>109</v>
      </c>
      <c r="D5" s="99" t="s">
        <v>29</v>
      </c>
      <c r="E5" s="100">
        <v>145</v>
      </c>
      <c r="F5" s="99"/>
      <c r="G5" s="100">
        <v>9</v>
      </c>
      <c r="H5" s="100">
        <v>7</v>
      </c>
      <c r="I5" s="101">
        <f>+G5+H5</f>
        <v>16</v>
      </c>
      <c r="J5" s="91" t="s">
        <v>110</v>
      </c>
      <c r="K5" s="102" t="s">
        <v>111</v>
      </c>
      <c r="L5" s="102" t="s">
        <v>112</v>
      </c>
      <c r="M5" s="103">
        <v>8011689374</v>
      </c>
      <c r="N5" s="103" t="s">
        <v>113</v>
      </c>
      <c r="O5" s="52">
        <v>9957321282</v>
      </c>
      <c r="P5" s="104">
        <v>43466</v>
      </c>
      <c r="Q5" s="105"/>
      <c r="R5" s="99" t="s">
        <v>402</v>
      </c>
      <c r="S5" s="18" t="s">
        <v>916</v>
      </c>
      <c r="T5" s="99"/>
    </row>
    <row r="6" spans="1:20">
      <c r="A6" s="4">
        <v>2</v>
      </c>
      <c r="B6" s="17" t="s">
        <v>66</v>
      </c>
      <c r="C6" s="106" t="s">
        <v>682</v>
      </c>
      <c r="D6" s="107" t="s">
        <v>27</v>
      </c>
      <c r="E6" s="108" t="s">
        <v>683</v>
      </c>
      <c r="F6" s="107" t="s">
        <v>91</v>
      </c>
      <c r="G6" s="109">
        <v>29</v>
      </c>
      <c r="H6" s="109">
        <v>32</v>
      </c>
      <c r="I6" s="106">
        <f>+G6+H6</f>
        <v>61</v>
      </c>
      <c r="J6" s="67">
        <v>9435007961</v>
      </c>
      <c r="K6" s="107" t="s">
        <v>111</v>
      </c>
      <c r="L6" s="110" t="s">
        <v>264</v>
      </c>
      <c r="M6" s="110">
        <v>9401453477</v>
      </c>
      <c r="N6" s="110" t="s">
        <v>355</v>
      </c>
      <c r="O6" s="70">
        <v>9957872460</v>
      </c>
      <c r="P6" s="111"/>
      <c r="Q6" s="112"/>
      <c r="R6" s="107" t="s">
        <v>402</v>
      </c>
      <c r="S6" s="18" t="s">
        <v>916</v>
      </c>
      <c r="T6" s="107"/>
    </row>
    <row r="7" spans="1:20">
      <c r="A7" s="4">
        <v>3</v>
      </c>
      <c r="B7" s="17" t="s">
        <v>67</v>
      </c>
      <c r="C7" s="113" t="s">
        <v>684</v>
      </c>
      <c r="D7" s="107" t="s">
        <v>27</v>
      </c>
      <c r="E7" s="114" t="s">
        <v>685</v>
      </c>
      <c r="F7" s="107" t="s">
        <v>91</v>
      </c>
      <c r="G7" s="109">
        <v>46</v>
      </c>
      <c r="H7" s="109">
        <v>39</v>
      </c>
      <c r="I7" s="106">
        <f t="shared" ref="I7:I70" si="0">+G7+H7</f>
        <v>85</v>
      </c>
      <c r="J7" s="67">
        <v>9707446869</v>
      </c>
      <c r="K7" s="107" t="s">
        <v>234</v>
      </c>
      <c r="L7" s="107" t="s">
        <v>311</v>
      </c>
      <c r="M7" s="115">
        <v>9957315064</v>
      </c>
      <c r="N7" s="116" t="s">
        <v>312</v>
      </c>
      <c r="O7" s="74" t="s">
        <v>686</v>
      </c>
      <c r="P7" s="111"/>
      <c r="Q7" s="112"/>
      <c r="R7" s="107" t="s">
        <v>687</v>
      </c>
      <c r="S7" s="18" t="s">
        <v>917</v>
      </c>
      <c r="T7" s="107"/>
    </row>
    <row r="8" spans="1:20">
      <c r="A8" s="4">
        <v>4</v>
      </c>
      <c r="B8" s="17" t="s">
        <v>66</v>
      </c>
      <c r="C8" s="107" t="s">
        <v>116</v>
      </c>
      <c r="D8" s="107" t="s">
        <v>29</v>
      </c>
      <c r="E8" s="109">
        <v>21</v>
      </c>
      <c r="F8" s="107"/>
      <c r="G8" s="109">
        <v>7</v>
      </c>
      <c r="H8" s="109">
        <v>5</v>
      </c>
      <c r="I8" s="106">
        <f t="shared" si="0"/>
        <v>12</v>
      </c>
      <c r="J8" s="67">
        <v>8486725339</v>
      </c>
      <c r="K8" s="107" t="s">
        <v>81</v>
      </c>
      <c r="L8" s="110" t="s">
        <v>117</v>
      </c>
      <c r="M8" s="110">
        <v>9435848621</v>
      </c>
      <c r="N8" s="106" t="s">
        <v>118</v>
      </c>
      <c r="O8" s="66">
        <v>9854785245</v>
      </c>
      <c r="P8" s="111">
        <v>43467</v>
      </c>
      <c r="Q8" s="112"/>
      <c r="R8" s="107" t="s">
        <v>535</v>
      </c>
      <c r="S8" s="18" t="s">
        <v>916</v>
      </c>
      <c r="T8" s="107"/>
    </row>
    <row r="9" spans="1:20">
      <c r="A9" s="4">
        <v>5</v>
      </c>
      <c r="B9" s="17" t="s">
        <v>66</v>
      </c>
      <c r="C9" s="106" t="s">
        <v>119</v>
      </c>
      <c r="D9" s="107" t="s">
        <v>27</v>
      </c>
      <c r="E9" s="108" t="s">
        <v>688</v>
      </c>
      <c r="F9" s="107" t="s">
        <v>91</v>
      </c>
      <c r="G9" s="109">
        <v>19</v>
      </c>
      <c r="H9" s="109">
        <v>21</v>
      </c>
      <c r="I9" s="106">
        <f t="shared" si="0"/>
        <v>40</v>
      </c>
      <c r="J9" s="67">
        <v>9401732473</v>
      </c>
      <c r="K9" s="107" t="s">
        <v>81</v>
      </c>
      <c r="L9" s="106" t="s">
        <v>117</v>
      </c>
      <c r="M9" s="106">
        <v>9435848621</v>
      </c>
      <c r="N9" s="106" t="s">
        <v>118</v>
      </c>
      <c r="O9" s="66">
        <v>9854785245</v>
      </c>
      <c r="P9" s="111"/>
      <c r="Q9" s="112"/>
      <c r="R9" s="107" t="s">
        <v>535</v>
      </c>
      <c r="S9" s="18" t="s">
        <v>916</v>
      </c>
      <c r="T9" s="107"/>
    </row>
    <row r="10" spans="1:20">
      <c r="A10" s="4">
        <v>6</v>
      </c>
      <c r="B10" s="17" t="s">
        <v>67</v>
      </c>
      <c r="C10" s="107" t="s">
        <v>689</v>
      </c>
      <c r="D10" s="107" t="s">
        <v>29</v>
      </c>
      <c r="E10" s="109">
        <v>72</v>
      </c>
      <c r="F10" s="107"/>
      <c r="G10" s="109">
        <v>23</v>
      </c>
      <c r="H10" s="109">
        <v>26</v>
      </c>
      <c r="I10" s="106">
        <f t="shared" si="0"/>
        <v>49</v>
      </c>
      <c r="J10" s="117">
        <v>7399777414</v>
      </c>
      <c r="K10" s="107" t="s">
        <v>83</v>
      </c>
      <c r="L10" s="107" t="s">
        <v>84</v>
      </c>
      <c r="M10" s="118">
        <v>9859710414</v>
      </c>
      <c r="N10" s="116" t="s">
        <v>107</v>
      </c>
      <c r="O10" s="74" t="s">
        <v>425</v>
      </c>
      <c r="P10" s="111"/>
      <c r="Q10" s="112"/>
      <c r="R10" s="107" t="s">
        <v>397</v>
      </c>
      <c r="S10" s="18" t="s">
        <v>917</v>
      </c>
      <c r="T10" s="107"/>
    </row>
    <row r="11" spans="1:20">
      <c r="A11" s="4">
        <v>7</v>
      </c>
      <c r="B11" s="17" t="s">
        <v>67</v>
      </c>
      <c r="C11" s="107" t="s">
        <v>108</v>
      </c>
      <c r="D11" s="107" t="s">
        <v>27</v>
      </c>
      <c r="E11" s="106" t="s">
        <v>690</v>
      </c>
      <c r="F11" s="107" t="s">
        <v>91</v>
      </c>
      <c r="G11" s="109">
        <v>49</v>
      </c>
      <c r="H11" s="109">
        <v>51</v>
      </c>
      <c r="I11" s="106">
        <f t="shared" si="0"/>
        <v>100</v>
      </c>
      <c r="J11" s="66" t="s">
        <v>691</v>
      </c>
      <c r="K11" s="107" t="s">
        <v>83</v>
      </c>
      <c r="L11" s="107" t="s">
        <v>84</v>
      </c>
      <c r="M11" s="118">
        <v>9859710414</v>
      </c>
      <c r="N11" s="107" t="s">
        <v>107</v>
      </c>
      <c r="O11" s="74" t="s">
        <v>425</v>
      </c>
      <c r="P11" s="111"/>
      <c r="Q11" s="112"/>
      <c r="R11" s="107" t="s">
        <v>397</v>
      </c>
      <c r="S11" s="18" t="s">
        <v>917</v>
      </c>
      <c r="T11" s="107"/>
    </row>
    <row r="12" spans="1:20">
      <c r="A12" s="4">
        <v>8</v>
      </c>
      <c r="B12" s="17" t="s">
        <v>66</v>
      </c>
      <c r="C12" s="113" t="s">
        <v>692</v>
      </c>
      <c r="D12" s="107" t="s">
        <v>27</v>
      </c>
      <c r="E12" s="114" t="s">
        <v>693</v>
      </c>
      <c r="F12" s="107" t="s">
        <v>91</v>
      </c>
      <c r="G12" s="109">
        <v>43</v>
      </c>
      <c r="H12" s="109">
        <v>47</v>
      </c>
      <c r="I12" s="106">
        <f t="shared" si="0"/>
        <v>90</v>
      </c>
      <c r="J12" s="81">
        <v>9859402750</v>
      </c>
      <c r="K12" s="107" t="s">
        <v>234</v>
      </c>
      <c r="L12" s="107" t="s">
        <v>262</v>
      </c>
      <c r="M12" s="106">
        <v>9678871639</v>
      </c>
      <c r="N12" s="119" t="s">
        <v>251</v>
      </c>
      <c r="O12" s="89" t="s">
        <v>437</v>
      </c>
      <c r="P12" s="111">
        <v>43468</v>
      </c>
      <c r="Q12" s="112"/>
      <c r="R12" s="107" t="s">
        <v>406</v>
      </c>
      <c r="S12" s="18" t="s">
        <v>916</v>
      </c>
      <c r="T12" s="107"/>
    </row>
    <row r="13" spans="1:20">
      <c r="A13" s="4">
        <v>9</v>
      </c>
      <c r="B13" s="17" t="s">
        <v>66</v>
      </c>
      <c r="C13" s="113" t="s">
        <v>694</v>
      </c>
      <c r="D13" s="107" t="s">
        <v>27</v>
      </c>
      <c r="E13" s="114" t="s">
        <v>695</v>
      </c>
      <c r="F13" s="107" t="s">
        <v>91</v>
      </c>
      <c r="G13" s="109">
        <v>38</v>
      </c>
      <c r="H13" s="109">
        <v>47</v>
      </c>
      <c r="I13" s="106">
        <f t="shared" si="0"/>
        <v>85</v>
      </c>
      <c r="J13" s="81">
        <v>8876492348</v>
      </c>
      <c r="K13" s="107" t="s">
        <v>234</v>
      </c>
      <c r="L13" s="107" t="s">
        <v>262</v>
      </c>
      <c r="M13" s="106">
        <v>9678871639</v>
      </c>
      <c r="N13" s="119" t="s">
        <v>251</v>
      </c>
      <c r="O13" s="89" t="s">
        <v>437</v>
      </c>
      <c r="P13" s="111"/>
      <c r="Q13" s="112"/>
      <c r="R13" s="107" t="s">
        <v>406</v>
      </c>
      <c r="S13" s="18" t="s">
        <v>916</v>
      </c>
      <c r="T13" s="107"/>
    </row>
    <row r="14" spans="1:20">
      <c r="A14" s="4">
        <v>10</v>
      </c>
      <c r="B14" s="17" t="s">
        <v>67</v>
      </c>
      <c r="C14" s="107" t="s">
        <v>696</v>
      </c>
      <c r="D14" s="107" t="s">
        <v>29</v>
      </c>
      <c r="E14" s="109">
        <v>69</v>
      </c>
      <c r="F14" s="107"/>
      <c r="G14" s="109">
        <v>18</v>
      </c>
      <c r="H14" s="109">
        <v>21</v>
      </c>
      <c r="I14" s="106">
        <f t="shared" si="0"/>
        <v>39</v>
      </c>
      <c r="J14" s="67">
        <v>9854464298</v>
      </c>
      <c r="K14" s="107" t="s">
        <v>120</v>
      </c>
      <c r="L14" s="116" t="s">
        <v>121</v>
      </c>
      <c r="M14" s="110">
        <v>9707113331</v>
      </c>
      <c r="N14" s="116" t="s">
        <v>122</v>
      </c>
      <c r="O14" s="74" t="s">
        <v>697</v>
      </c>
      <c r="P14" s="111"/>
      <c r="Q14" s="112"/>
      <c r="R14" s="107" t="s">
        <v>418</v>
      </c>
      <c r="S14" s="18" t="s">
        <v>917</v>
      </c>
      <c r="T14" s="107"/>
    </row>
    <row r="15" spans="1:20">
      <c r="A15" s="4">
        <v>11</v>
      </c>
      <c r="B15" s="17" t="s">
        <v>66</v>
      </c>
      <c r="C15" s="106" t="s">
        <v>123</v>
      </c>
      <c r="D15" s="107" t="s">
        <v>27</v>
      </c>
      <c r="E15" s="108" t="s">
        <v>545</v>
      </c>
      <c r="F15" s="107" t="s">
        <v>91</v>
      </c>
      <c r="G15" s="109">
        <v>71</v>
      </c>
      <c r="H15" s="109">
        <v>83</v>
      </c>
      <c r="I15" s="106">
        <f t="shared" si="0"/>
        <v>154</v>
      </c>
      <c r="J15" s="67">
        <v>8011952203</v>
      </c>
      <c r="K15" s="107" t="s">
        <v>120</v>
      </c>
      <c r="L15" s="116" t="s">
        <v>121</v>
      </c>
      <c r="M15" s="118">
        <v>9707113331</v>
      </c>
      <c r="N15" s="116" t="s">
        <v>124</v>
      </c>
      <c r="O15" s="74" t="s">
        <v>698</v>
      </c>
      <c r="P15" s="111">
        <v>43469</v>
      </c>
      <c r="Q15" s="112"/>
      <c r="R15" s="107" t="s">
        <v>418</v>
      </c>
      <c r="S15" s="18" t="s">
        <v>916</v>
      </c>
      <c r="T15" s="107"/>
    </row>
    <row r="16" spans="1:20">
      <c r="A16" s="4">
        <v>12</v>
      </c>
      <c r="B16" s="17" t="s">
        <v>67</v>
      </c>
      <c r="C16" s="107" t="s">
        <v>125</v>
      </c>
      <c r="D16" s="107" t="s">
        <v>29</v>
      </c>
      <c r="E16" s="109">
        <v>22</v>
      </c>
      <c r="F16" s="107"/>
      <c r="G16" s="109">
        <v>6</v>
      </c>
      <c r="H16" s="109">
        <v>5</v>
      </c>
      <c r="I16" s="120">
        <f>+G16+H16</f>
        <v>11</v>
      </c>
      <c r="J16" s="67">
        <v>9957975914</v>
      </c>
      <c r="K16" s="107" t="s">
        <v>81</v>
      </c>
      <c r="L16" s="106" t="s">
        <v>117</v>
      </c>
      <c r="M16" s="106">
        <v>9435848621</v>
      </c>
      <c r="N16" s="106" t="s">
        <v>126</v>
      </c>
      <c r="O16" s="66">
        <v>8486078706</v>
      </c>
      <c r="P16" s="111"/>
      <c r="Q16" s="112"/>
      <c r="R16" s="107" t="s">
        <v>526</v>
      </c>
      <c r="S16" s="18" t="s">
        <v>917</v>
      </c>
      <c r="T16" s="107"/>
    </row>
    <row r="17" spans="1:20">
      <c r="A17" s="4">
        <v>13</v>
      </c>
      <c r="B17" s="17" t="s">
        <v>67</v>
      </c>
      <c r="C17" s="106" t="s">
        <v>127</v>
      </c>
      <c r="D17" s="107" t="s">
        <v>27</v>
      </c>
      <c r="E17" s="108" t="s">
        <v>699</v>
      </c>
      <c r="F17" s="107" t="s">
        <v>91</v>
      </c>
      <c r="G17" s="109">
        <v>13</v>
      </c>
      <c r="H17" s="109">
        <v>15</v>
      </c>
      <c r="I17" s="106">
        <f t="shared" si="0"/>
        <v>28</v>
      </c>
      <c r="J17" s="67">
        <v>9854403550</v>
      </c>
      <c r="K17" s="107" t="s">
        <v>81</v>
      </c>
      <c r="L17" s="106" t="s">
        <v>117</v>
      </c>
      <c r="M17" s="121">
        <v>9435848621</v>
      </c>
      <c r="N17" s="106" t="s">
        <v>126</v>
      </c>
      <c r="O17" s="66">
        <v>8486078706</v>
      </c>
      <c r="P17" s="111"/>
      <c r="Q17" s="112"/>
      <c r="R17" s="107" t="s">
        <v>526</v>
      </c>
      <c r="S17" s="18" t="s">
        <v>917</v>
      </c>
      <c r="T17" s="107"/>
    </row>
    <row r="18" spans="1:20">
      <c r="A18" s="4">
        <v>14</v>
      </c>
      <c r="B18" s="17" t="s">
        <v>66</v>
      </c>
      <c r="C18" s="107" t="s">
        <v>700</v>
      </c>
      <c r="D18" s="107" t="s">
        <v>29</v>
      </c>
      <c r="E18" s="109">
        <v>56</v>
      </c>
      <c r="F18" s="107"/>
      <c r="G18" s="109">
        <v>29</v>
      </c>
      <c r="H18" s="109">
        <v>31</v>
      </c>
      <c r="I18" s="106">
        <f t="shared" si="0"/>
        <v>60</v>
      </c>
      <c r="J18" s="67">
        <v>7349032152</v>
      </c>
      <c r="K18" s="107" t="s">
        <v>120</v>
      </c>
      <c r="L18" s="116" t="s">
        <v>121</v>
      </c>
      <c r="M18" s="118">
        <v>9707113331</v>
      </c>
      <c r="N18" s="116" t="s">
        <v>124</v>
      </c>
      <c r="O18" s="74" t="s">
        <v>698</v>
      </c>
      <c r="P18" s="111">
        <v>43470</v>
      </c>
      <c r="Q18" s="112"/>
      <c r="R18" s="107" t="s">
        <v>416</v>
      </c>
      <c r="S18" s="18" t="s">
        <v>916</v>
      </c>
      <c r="T18" s="107"/>
    </row>
    <row r="19" spans="1:20">
      <c r="A19" s="4">
        <v>15</v>
      </c>
      <c r="B19" s="17" t="s">
        <v>66</v>
      </c>
      <c r="C19" s="106" t="s">
        <v>128</v>
      </c>
      <c r="D19" s="107" t="s">
        <v>27</v>
      </c>
      <c r="E19" s="108" t="s">
        <v>701</v>
      </c>
      <c r="F19" s="107" t="s">
        <v>91</v>
      </c>
      <c r="G19" s="109">
        <v>109</v>
      </c>
      <c r="H19" s="109">
        <v>117</v>
      </c>
      <c r="I19" s="106">
        <f t="shared" si="0"/>
        <v>226</v>
      </c>
      <c r="J19" s="67">
        <v>8011952203</v>
      </c>
      <c r="K19" s="107" t="s">
        <v>120</v>
      </c>
      <c r="L19" s="116" t="s">
        <v>121</v>
      </c>
      <c r="M19" s="106">
        <v>9707113331</v>
      </c>
      <c r="N19" s="116" t="s">
        <v>124</v>
      </c>
      <c r="O19" s="74" t="s">
        <v>698</v>
      </c>
      <c r="P19" s="111"/>
      <c r="Q19" s="112"/>
      <c r="R19" s="107" t="s">
        <v>418</v>
      </c>
      <c r="S19" s="18" t="s">
        <v>916</v>
      </c>
      <c r="T19" s="107"/>
    </row>
    <row r="20" spans="1:20">
      <c r="A20" s="4">
        <v>16</v>
      </c>
      <c r="B20" s="17" t="s">
        <v>67</v>
      </c>
      <c r="C20" s="107" t="s">
        <v>131</v>
      </c>
      <c r="D20" s="107" t="s">
        <v>29</v>
      </c>
      <c r="E20" s="109">
        <v>24</v>
      </c>
      <c r="F20" s="107"/>
      <c r="G20" s="109">
        <v>12</v>
      </c>
      <c r="H20" s="109">
        <v>9</v>
      </c>
      <c r="I20" s="106">
        <f t="shared" si="0"/>
        <v>21</v>
      </c>
      <c r="J20" s="67">
        <v>9678632182</v>
      </c>
      <c r="K20" s="107" t="s">
        <v>81</v>
      </c>
      <c r="L20" s="106" t="s">
        <v>117</v>
      </c>
      <c r="M20" s="106">
        <v>9435848621</v>
      </c>
      <c r="N20" s="106" t="s">
        <v>132</v>
      </c>
      <c r="O20" s="66">
        <v>8812065116</v>
      </c>
      <c r="P20" s="111"/>
      <c r="Q20" s="112"/>
      <c r="R20" s="107" t="s">
        <v>702</v>
      </c>
      <c r="S20" s="18" t="s">
        <v>917</v>
      </c>
      <c r="T20" s="107"/>
    </row>
    <row r="21" spans="1:20">
      <c r="A21" s="4">
        <v>17</v>
      </c>
      <c r="B21" s="17" t="s">
        <v>67</v>
      </c>
      <c r="C21" s="106" t="s">
        <v>129</v>
      </c>
      <c r="D21" s="107" t="s">
        <v>27</v>
      </c>
      <c r="E21" s="108" t="s">
        <v>703</v>
      </c>
      <c r="F21" s="107" t="s">
        <v>91</v>
      </c>
      <c r="G21" s="109">
        <v>28</v>
      </c>
      <c r="H21" s="109">
        <v>32</v>
      </c>
      <c r="I21" s="106">
        <f t="shared" si="0"/>
        <v>60</v>
      </c>
      <c r="J21" s="67">
        <v>9854488654</v>
      </c>
      <c r="K21" s="110" t="s">
        <v>81</v>
      </c>
      <c r="L21" s="110" t="s">
        <v>117</v>
      </c>
      <c r="M21" s="110">
        <v>9435848621</v>
      </c>
      <c r="N21" s="121" t="s">
        <v>126</v>
      </c>
      <c r="O21" s="77">
        <v>8486078706</v>
      </c>
      <c r="P21" s="111"/>
      <c r="Q21" s="112"/>
      <c r="R21" s="107" t="s">
        <v>399</v>
      </c>
      <c r="S21" s="18" t="s">
        <v>917</v>
      </c>
      <c r="T21" s="107"/>
    </row>
    <row r="22" spans="1:20">
      <c r="A22" s="4">
        <v>18</v>
      </c>
      <c r="B22" s="17" t="s">
        <v>66</v>
      </c>
      <c r="C22" s="107" t="s">
        <v>130</v>
      </c>
      <c r="D22" s="107" t="s">
        <v>29</v>
      </c>
      <c r="E22" s="109">
        <v>196</v>
      </c>
      <c r="F22" s="107"/>
      <c r="G22" s="109">
        <v>24</v>
      </c>
      <c r="H22" s="109">
        <v>20</v>
      </c>
      <c r="I22" s="106">
        <f t="shared" si="0"/>
        <v>44</v>
      </c>
      <c r="J22" s="67">
        <v>9678556028</v>
      </c>
      <c r="K22" s="107" t="s">
        <v>87</v>
      </c>
      <c r="L22" s="107" t="s">
        <v>88</v>
      </c>
      <c r="M22" s="106">
        <v>9954665344</v>
      </c>
      <c r="N22" s="106" t="s">
        <v>92</v>
      </c>
      <c r="O22" s="70">
        <v>7399797652</v>
      </c>
      <c r="P22" s="111">
        <v>43472</v>
      </c>
      <c r="Q22" s="112"/>
      <c r="R22" s="107" t="s">
        <v>524</v>
      </c>
      <c r="S22" s="18" t="s">
        <v>916</v>
      </c>
      <c r="T22" s="107"/>
    </row>
    <row r="23" spans="1:20">
      <c r="A23" s="4">
        <v>19</v>
      </c>
      <c r="B23" s="17" t="s">
        <v>66</v>
      </c>
      <c r="C23" s="67" t="s">
        <v>90</v>
      </c>
      <c r="D23" s="67" t="s">
        <v>27</v>
      </c>
      <c r="E23" s="122" t="s">
        <v>565</v>
      </c>
      <c r="F23" s="67" t="s">
        <v>91</v>
      </c>
      <c r="G23" s="123">
        <v>29</v>
      </c>
      <c r="H23" s="123">
        <v>37</v>
      </c>
      <c r="I23" s="124">
        <f>+G23+H23</f>
        <v>66</v>
      </c>
      <c r="J23" s="122">
        <v>9854731099</v>
      </c>
      <c r="K23" s="67" t="s">
        <v>87</v>
      </c>
      <c r="L23" s="67" t="s">
        <v>88</v>
      </c>
      <c r="M23" s="115">
        <v>9954665344</v>
      </c>
      <c r="N23" s="125" t="s">
        <v>92</v>
      </c>
      <c r="O23" s="70">
        <v>7399797652</v>
      </c>
      <c r="P23" s="111"/>
      <c r="Q23" s="67"/>
      <c r="R23" s="67">
        <v>28</v>
      </c>
      <c r="S23" s="18" t="s">
        <v>916</v>
      </c>
      <c r="T23" s="67"/>
    </row>
    <row r="24" spans="1:20">
      <c r="A24" s="4">
        <v>20</v>
      </c>
      <c r="B24" s="17" t="s">
        <v>67</v>
      </c>
      <c r="C24" s="113" t="s">
        <v>704</v>
      </c>
      <c r="D24" s="107" t="s">
        <v>27</v>
      </c>
      <c r="E24" s="114" t="s">
        <v>705</v>
      </c>
      <c r="F24" s="107" t="s">
        <v>91</v>
      </c>
      <c r="G24" s="109">
        <v>34</v>
      </c>
      <c r="H24" s="109">
        <v>35</v>
      </c>
      <c r="I24" s="106">
        <f t="shared" si="0"/>
        <v>69</v>
      </c>
      <c r="J24" s="81">
        <v>9854715397</v>
      </c>
      <c r="K24" s="107" t="s">
        <v>588</v>
      </c>
      <c r="L24" s="107" t="s">
        <v>262</v>
      </c>
      <c r="M24" s="106">
        <v>9678871639</v>
      </c>
      <c r="N24" s="119" t="s">
        <v>251</v>
      </c>
      <c r="O24" s="89" t="s">
        <v>437</v>
      </c>
      <c r="P24" s="111"/>
      <c r="Q24" s="112"/>
      <c r="R24" s="107" t="s">
        <v>590</v>
      </c>
      <c r="S24" s="18" t="s">
        <v>917</v>
      </c>
      <c r="T24" s="107"/>
    </row>
    <row r="25" spans="1:20">
      <c r="A25" s="4">
        <v>21</v>
      </c>
      <c r="B25" s="17" t="s">
        <v>67</v>
      </c>
      <c r="C25" s="113" t="s">
        <v>704</v>
      </c>
      <c r="D25" s="107" t="s">
        <v>27</v>
      </c>
      <c r="E25" s="114" t="s">
        <v>706</v>
      </c>
      <c r="F25" s="107" t="s">
        <v>91</v>
      </c>
      <c r="G25" s="109">
        <v>36</v>
      </c>
      <c r="H25" s="109">
        <v>40</v>
      </c>
      <c r="I25" s="106">
        <f t="shared" si="0"/>
        <v>76</v>
      </c>
      <c r="J25" s="81">
        <v>9435296651</v>
      </c>
      <c r="K25" s="126"/>
      <c r="L25" s="107" t="s">
        <v>262</v>
      </c>
      <c r="M25" s="106">
        <v>9678871639</v>
      </c>
      <c r="N25" s="119" t="s">
        <v>251</v>
      </c>
      <c r="O25" s="89" t="s">
        <v>437</v>
      </c>
      <c r="P25" s="111"/>
      <c r="Q25" s="112"/>
      <c r="R25" s="107" t="s">
        <v>590</v>
      </c>
      <c r="S25" s="18" t="s">
        <v>917</v>
      </c>
      <c r="T25" s="107"/>
    </row>
    <row r="26" spans="1:20">
      <c r="A26" s="4">
        <v>22</v>
      </c>
      <c r="B26" s="17" t="s">
        <v>66</v>
      </c>
      <c r="C26" s="127" t="s">
        <v>707</v>
      </c>
      <c r="D26" s="107" t="s">
        <v>29</v>
      </c>
      <c r="E26" s="109">
        <v>140</v>
      </c>
      <c r="F26" s="107"/>
      <c r="G26" s="109">
        <v>26</v>
      </c>
      <c r="H26" s="109">
        <v>30</v>
      </c>
      <c r="I26" s="106">
        <f t="shared" si="0"/>
        <v>56</v>
      </c>
      <c r="J26" s="67">
        <v>9859957385</v>
      </c>
      <c r="K26" s="107" t="s">
        <v>588</v>
      </c>
      <c r="L26" s="107" t="s">
        <v>262</v>
      </c>
      <c r="M26" s="106">
        <v>9678871639</v>
      </c>
      <c r="N26" s="107"/>
      <c r="O26" s="67"/>
      <c r="P26" s="111">
        <v>43473</v>
      </c>
      <c r="Q26" s="112"/>
      <c r="R26" s="107" t="s">
        <v>708</v>
      </c>
      <c r="S26" s="18" t="s">
        <v>916</v>
      </c>
      <c r="T26" s="107"/>
    </row>
    <row r="27" spans="1:20">
      <c r="A27" s="4">
        <v>23</v>
      </c>
      <c r="B27" s="17" t="s">
        <v>67</v>
      </c>
      <c r="C27" s="127" t="s">
        <v>709</v>
      </c>
      <c r="D27" s="107" t="s">
        <v>29</v>
      </c>
      <c r="E27" s="109">
        <v>141</v>
      </c>
      <c r="F27" s="107"/>
      <c r="G27" s="109">
        <v>35</v>
      </c>
      <c r="H27" s="109">
        <v>40</v>
      </c>
      <c r="I27" s="106">
        <f t="shared" si="0"/>
        <v>75</v>
      </c>
      <c r="J27" s="67">
        <v>9678233075</v>
      </c>
      <c r="K27" s="107" t="s">
        <v>396</v>
      </c>
      <c r="L27" s="107" t="s">
        <v>262</v>
      </c>
      <c r="M27" s="106">
        <v>9678871639</v>
      </c>
      <c r="N27" s="107"/>
      <c r="O27" s="67"/>
      <c r="P27" s="111"/>
      <c r="Q27" s="112"/>
      <c r="R27" s="107" t="s">
        <v>710</v>
      </c>
      <c r="S27" s="18" t="s">
        <v>917</v>
      </c>
      <c r="T27" s="107"/>
    </row>
    <row r="28" spans="1:20">
      <c r="A28" s="4">
        <v>24</v>
      </c>
      <c r="B28" s="17" t="s">
        <v>67</v>
      </c>
      <c r="C28" s="113" t="s">
        <v>711</v>
      </c>
      <c r="D28" s="107" t="s">
        <v>27</v>
      </c>
      <c r="E28" s="114">
        <v>1804010105</v>
      </c>
      <c r="F28" s="107"/>
      <c r="G28" s="109">
        <v>39</v>
      </c>
      <c r="H28" s="109">
        <v>37</v>
      </c>
      <c r="I28" s="106">
        <f t="shared" si="0"/>
        <v>76</v>
      </c>
      <c r="J28" s="81">
        <v>9957582076</v>
      </c>
      <c r="K28" s="107" t="s">
        <v>234</v>
      </c>
      <c r="L28" s="107" t="s">
        <v>311</v>
      </c>
      <c r="M28" s="113">
        <v>9957315064</v>
      </c>
      <c r="N28" s="107"/>
      <c r="O28" s="67"/>
      <c r="P28" s="111"/>
      <c r="Q28" s="112"/>
      <c r="R28" s="107" t="s">
        <v>397</v>
      </c>
      <c r="S28" s="18" t="s">
        <v>917</v>
      </c>
      <c r="T28" s="107"/>
    </row>
    <row r="29" spans="1:20">
      <c r="A29" s="4">
        <v>25</v>
      </c>
      <c r="B29" s="17" t="s">
        <v>66</v>
      </c>
      <c r="C29" s="107" t="s">
        <v>712</v>
      </c>
      <c r="D29" s="107" t="s">
        <v>29</v>
      </c>
      <c r="E29" s="109">
        <v>167</v>
      </c>
      <c r="F29" s="107"/>
      <c r="G29" s="109">
        <v>10</v>
      </c>
      <c r="H29" s="109">
        <v>16</v>
      </c>
      <c r="I29" s="106">
        <f t="shared" si="0"/>
        <v>26</v>
      </c>
      <c r="J29" s="67">
        <v>9577020726</v>
      </c>
      <c r="K29" s="107" t="s">
        <v>103</v>
      </c>
      <c r="L29" s="107" t="s">
        <v>88</v>
      </c>
      <c r="M29" s="106">
        <v>9954665344</v>
      </c>
      <c r="N29" s="106" t="s">
        <v>135</v>
      </c>
      <c r="O29" s="66">
        <v>9864901148</v>
      </c>
      <c r="P29" s="111">
        <v>43474</v>
      </c>
      <c r="Q29" s="112"/>
      <c r="R29" s="107" t="s">
        <v>408</v>
      </c>
      <c r="S29" s="18" t="s">
        <v>916</v>
      </c>
      <c r="T29" s="107"/>
    </row>
    <row r="30" spans="1:20">
      <c r="A30" s="4">
        <v>26</v>
      </c>
      <c r="B30" s="17" t="s">
        <v>66</v>
      </c>
      <c r="C30" s="106" t="s">
        <v>713</v>
      </c>
      <c r="D30" s="107" t="s">
        <v>27</v>
      </c>
      <c r="E30" s="106" t="s">
        <v>714</v>
      </c>
      <c r="F30" s="107" t="s">
        <v>91</v>
      </c>
      <c r="G30" s="109">
        <v>22</v>
      </c>
      <c r="H30" s="109">
        <v>32</v>
      </c>
      <c r="I30" s="106">
        <f t="shared" si="0"/>
        <v>54</v>
      </c>
      <c r="J30" s="66" t="s">
        <v>715</v>
      </c>
      <c r="K30" s="107" t="s">
        <v>103</v>
      </c>
      <c r="L30" s="107" t="s">
        <v>88</v>
      </c>
      <c r="M30" s="106">
        <v>9954665344</v>
      </c>
      <c r="N30" s="107" t="s">
        <v>135</v>
      </c>
      <c r="O30" s="66">
        <v>9864901148</v>
      </c>
      <c r="P30" s="111"/>
      <c r="Q30" s="112"/>
      <c r="R30" s="107" t="s">
        <v>408</v>
      </c>
      <c r="S30" s="18" t="s">
        <v>916</v>
      </c>
      <c r="T30" s="107"/>
    </row>
    <row r="31" spans="1:20">
      <c r="A31" s="4">
        <v>27</v>
      </c>
      <c r="B31" s="17" t="s">
        <v>67</v>
      </c>
      <c r="C31" s="128" t="s">
        <v>144</v>
      </c>
      <c r="D31" s="107" t="s">
        <v>29</v>
      </c>
      <c r="E31" s="109">
        <v>40</v>
      </c>
      <c r="F31" s="107"/>
      <c r="G31" s="109">
        <v>42</v>
      </c>
      <c r="H31" s="109">
        <v>47</v>
      </c>
      <c r="I31" s="106">
        <f t="shared" si="0"/>
        <v>89</v>
      </c>
      <c r="J31" s="117">
        <v>9706554088</v>
      </c>
      <c r="K31" s="107" t="s">
        <v>81</v>
      </c>
      <c r="L31" s="106" t="s">
        <v>138</v>
      </c>
      <c r="M31" s="106">
        <v>9435632721</v>
      </c>
      <c r="N31" s="106" t="s">
        <v>139</v>
      </c>
      <c r="O31" s="66">
        <v>7896739158</v>
      </c>
      <c r="P31" s="111"/>
      <c r="Q31" s="112"/>
      <c r="R31" s="107" t="s">
        <v>620</v>
      </c>
      <c r="S31" s="18" t="s">
        <v>917</v>
      </c>
      <c r="T31" s="107"/>
    </row>
    <row r="32" spans="1:20">
      <c r="A32" s="4">
        <v>28</v>
      </c>
      <c r="B32" s="17" t="s">
        <v>67</v>
      </c>
      <c r="C32" s="106" t="s">
        <v>145</v>
      </c>
      <c r="D32" s="107" t="s">
        <v>27</v>
      </c>
      <c r="E32" s="108" t="s">
        <v>716</v>
      </c>
      <c r="F32" s="107" t="s">
        <v>91</v>
      </c>
      <c r="G32" s="109">
        <v>35</v>
      </c>
      <c r="H32" s="109">
        <v>39</v>
      </c>
      <c r="I32" s="106">
        <f t="shared" si="0"/>
        <v>74</v>
      </c>
      <c r="J32" s="68" t="s">
        <v>717</v>
      </c>
      <c r="K32" s="107" t="s">
        <v>81</v>
      </c>
      <c r="L32" s="110" t="s">
        <v>138</v>
      </c>
      <c r="M32" s="110">
        <v>9435632721</v>
      </c>
      <c r="N32" s="106" t="s">
        <v>139</v>
      </c>
      <c r="O32" s="66">
        <v>7896739158</v>
      </c>
      <c r="P32" s="111"/>
      <c r="Q32" s="112"/>
      <c r="R32" s="107" t="s">
        <v>620</v>
      </c>
      <c r="S32" s="18" t="s">
        <v>917</v>
      </c>
      <c r="T32" s="107"/>
    </row>
    <row r="33" spans="1:20">
      <c r="A33" s="4">
        <v>29</v>
      </c>
      <c r="B33" s="17" t="s">
        <v>66</v>
      </c>
      <c r="C33" s="113" t="s">
        <v>718</v>
      </c>
      <c r="D33" s="107" t="s">
        <v>27</v>
      </c>
      <c r="E33" s="114" t="s">
        <v>719</v>
      </c>
      <c r="F33" s="107" t="s">
        <v>91</v>
      </c>
      <c r="G33" s="109">
        <v>21</v>
      </c>
      <c r="H33" s="109">
        <v>23</v>
      </c>
      <c r="I33" s="106">
        <f t="shared" si="0"/>
        <v>44</v>
      </c>
      <c r="J33" s="67">
        <v>9954113175</v>
      </c>
      <c r="K33" s="107" t="s">
        <v>720</v>
      </c>
      <c r="L33" s="107" t="s">
        <v>311</v>
      </c>
      <c r="M33" s="113">
        <v>9957315064</v>
      </c>
      <c r="N33" s="107" t="s">
        <v>721</v>
      </c>
      <c r="O33" s="61">
        <v>8011822068</v>
      </c>
      <c r="P33" s="111">
        <v>43475</v>
      </c>
      <c r="Q33" s="112"/>
      <c r="R33" s="107" t="s">
        <v>397</v>
      </c>
      <c r="S33" s="18" t="s">
        <v>916</v>
      </c>
      <c r="T33" s="107"/>
    </row>
    <row r="34" spans="1:20">
      <c r="A34" s="4">
        <v>30</v>
      </c>
      <c r="B34" s="17" t="s">
        <v>66</v>
      </c>
      <c r="C34" s="113" t="s">
        <v>722</v>
      </c>
      <c r="D34" s="107" t="s">
        <v>27</v>
      </c>
      <c r="E34" s="114" t="s">
        <v>723</v>
      </c>
      <c r="F34" s="107" t="s">
        <v>91</v>
      </c>
      <c r="G34" s="109">
        <v>25</v>
      </c>
      <c r="H34" s="109">
        <v>27</v>
      </c>
      <c r="I34" s="106">
        <f t="shared" si="0"/>
        <v>52</v>
      </c>
      <c r="J34" s="67">
        <v>9957866695</v>
      </c>
      <c r="K34" s="107" t="s">
        <v>720</v>
      </c>
      <c r="L34" s="107" t="s">
        <v>311</v>
      </c>
      <c r="M34" s="113">
        <v>9957315064</v>
      </c>
      <c r="N34" s="107" t="s">
        <v>721</v>
      </c>
      <c r="O34" s="61">
        <v>8011822068</v>
      </c>
      <c r="P34" s="111"/>
      <c r="Q34" s="112"/>
      <c r="R34" s="107" t="s">
        <v>397</v>
      </c>
      <c r="S34" s="18" t="s">
        <v>916</v>
      </c>
      <c r="T34" s="107"/>
    </row>
    <row r="35" spans="1:20">
      <c r="A35" s="4">
        <v>31</v>
      </c>
      <c r="B35" s="17" t="s">
        <v>67</v>
      </c>
      <c r="C35" s="107" t="s">
        <v>206</v>
      </c>
      <c r="D35" s="109" t="s">
        <v>29</v>
      </c>
      <c r="E35" s="109">
        <v>226</v>
      </c>
      <c r="F35" s="107"/>
      <c r="G35" s="109">
        <v>12</v>
      </c>
      <c r="H35" s="109">
        <v>14</v>
      </c>
      <c r="I35" s="106">
        <f t="shared" si="0"/>
        <v>26</v>
      </c>
      <c r="J35" s="67">
        <v>9954777184</v>
      </c>
      <c r="K35" s="107" t="s">
        <v>720</v>
      </c>
      <c r="L35" s="107" t="s">
        <v>138</v>
      </c>
      <c r="M35" s="106">
        <v>9435632721</v>
      </c>
      <c r="N35" s="106" t="s">
        <v>207</v>
      </c>
      <c r="O35" s="66">
        <v>9613832437</v>
      </c>
      <c r="P35" s="111"/>
      <c r="Q35" s="112"/>
      <c r="R35" s="107" t="s">
        <v>397</v>
      </c>
      <c r="S35" s="18" t="s">
        <v>917</v>
      </c>
      <c r="T35" s="107"/>
    </row>
    <row r="36" spans="1:20">
      <c r="A36" s="4">
        <v>32</v>
      </c>
      <c r="B36" s="17" t="s">
        <v>67</v>
      </c>
      <c r="C36" s="107" t="s">
        <v>208</v>
      </c>
      <c r="D36" s="109" t="s">
        <v>29</v>
      </c>
      <c r="E36" s="106">
        <v>227</v>
      </c>
      <c r="F36" s="107" t="s">
        <v>91</v>
      </c>
      <c r="G36" s="109">
        <v>31</v>
      </c>
      <c r="H36" s="109">
        <v>29</v>
      </c>
      <c r="I36" s="106">
        <f t="shared" si="0"/>
        <v>60</v>
      </c>
      <c r="J36" s="67">
        <v>8876051236</v>
      </c>
      <c r="K36" s="107" t="s">
        <v>720</v>
      </c>
      <c r="L36" s="107" t="s">
        <v>209</v>
      </c>
      <c r="M36" s="110">
        <v>9859574063</v>
      </c>
      <c r="N36" s="110" t="s">
        <v>207</v>
      </c>
      <c r="O36" s="70">
        <v>9613832437</v>
      </c>
      <c r="P36" s="111"/>
      <c r="Q36" s="112"/>
      <c r="R36" s="107" t="s">
        <v>397</v>
      </c>
      <c r="S36" s="18" t="s">
        <v>917</v>
      </c>
      <c r="T36" s="107"/>
    </row>
    <row r="37" spans="1:20">
      <c r="A37" s="4">
        <v>33</v>
      </c>
      <c r="B37" s="17" t="s">
        <v>66</v>
      </c>
      <c r="C37" s="107" t="s">
        <v>137</v>
      </c>
      <c r="D37" s="107" t="s">
        <v>29</v>
      </c>
      <c r="E37" s="109">
        <v>25</v>
      </c>
      <c r="F37" s="107"/>
      <c r="G37" s="109">
        <v>19</v>
      </c>
      <c r="H37" s="109">
        <v>26</v>
      </c>
      <c r="I37" s="106">
        <f t="shared" si="0"/>
        <v>45</v>
      </c>
      <c r="J37" s="67">
        <v>9864999237</v>
      </c>
      <c r="K37" s="107" t="s">
        <v>81</v>
      </c>
      <c r="L37" s="106" t="s">
        <v>138</v>
      </c>
      <c r="M37" s="106">
        <v>9435632721</v>
      </c>
      <c r="N37" s="106" t="s">
        <v>139</v>
      </c>
      <c r="O37" s="66">
        <v>9678588689</v>
      </c>
      <c r="P37" s="111">
        <v>43476</v>
      </c>
      <c r="Q37" s="112"/>
      <c r="R37" s="107" t="s">
        <v>620</v>
      </c>
      <c r="S37" s="18" t="s">
        <v>916</v>
      </c>
      <c r="T37" s="107"/>
    </row>
    <row r="38" spans="1:20">
      <c r="A38" s="4">
        <v>34</v>
      </c>
      <c r="B38" s="17" t="s">
        <v>66</v>
      </c>
      <c r="C38" s="106" t="s">
        <v>140</v>
      </c>
      <c r="D38" s="107" t="s">
        <v>27</v>
      </c>
      <c r="E38" s="108" t="s">
        <v>724</v>
      </c>
      <c r="F38" s="107" t="s">
        <v>91</v>
      </c>
      <c r="G38" s="109">
        <v>57</v>
      </c>
      <c r="H38" s="109">
        <v>52</v>
      </c>
      <c r="I38" s="106">
        <f t="shared" si="0"/>
        <v>109</v>
      </c>
      <c r="J38" s="68" t="s">
        <v>725</v>
      </c>
      <c r="K38" s="107" t="s">
        <v>81</v>
      </c>
      <c r="L38" s="110" t="s">
        <v>138</v>
      </c>
      <c r="M38" s="110">
        <v>9435632721</v>
      </c>
      <c r="N38" s="106" t="s">
        <v>139</v>
      </c>
      <c r="O38" s="66">
        <v>9678588689</v>
      </c>
      <c r="P38" s="111"/>
      <c r="Q38" s="112"/>
      <c r="R38" s="107" t="s">
        <v>620</v>
      </c>
      <c r="S38" s="18" t="s">
        <v>916</v>
      </c>
      <c r="T38" s="107"/>
    </row>
    <row r="39" spans="1:20">
      <c r="A39" s="4">
        <v>35</v>
      </c>
      <c r="B39" s="17" t="s">
        <v>67</v>
      </c>
      <c r="C39" s="107" t="s">
        <v>150</v>
      </c>
      <c r="D39" s="107" t="s">
        <v>29</v>
      </c>
      <c r="E39" s="109">
        <v>197</v>
      </c>
      <c r="F39" s="107"/>
      <c r="G39" s="109">
        <v>13</v>
      </c>
      <c r="H39" s="109">
        <v>17</v>
      </c>
      <c r="I39" s="106">
        <f t="shared" si="0"/>
        <v>30</v>
      </c>
      <c r="J39" s="67">
        <v>851813264</v>
      </c>
      <c r="K39" s="107" t="s">
        <v>103</v>
      </c>
      <c r="L39" s="107" t="s">
        <v>88</v>
      </c>
      <c r="M39" s="106">
        <v>9954665344</v>
      </c>
      <c r="N39" s="121" t="s">
        <v>142</v>
      </c>
      <c r="O39" s="77">
        <v>9577021133</v>
      </c>
      <c r="P39" s="111"/>
      <c r="Q39" s="112"/>
      <c r="R39" s="107" t="s">
        <v>524</v>
      </c>
      <c r="S39" s="18" t="s">
        <v>917</v>
      </c>
      <c r="T39" s="107"/>
    </row>
    <row r="40" spans="1:20">
      <c r="A40" s="4">
        <v>36</v>
      </c>
      <c r="B40" s="17" t="s">
        <v>67</v>
      </c>
      <c r="C40" s="107" t="s">
        <v>151</v>
      </c>
      <c r="D40" s="107" t="s">
        <v>29</v>
      </c>
      <c r="E40" s="108">
        <v>79</v>
      </c>
      <c r="F40" s="107" t="s">
        <v>91</v>
      </c>
      <c r="G40" s="109">
        <v>15</v>
      </c>
      <c r="H40" s="109">
        <v>18</v>
      </c>
      <c r="I40" s="106">
        <f t="shared" si="0"/>
        <v>33</v>
      </c>
      <c r="J40" s="67">
        <v>9613223917</v>
      </c>
      <c r="K40" s="107" t="s">
        <v>103</v>
      </c>
      <c r="L40" s="107" t="s">
        <v>88</v>
      </c>
      <c r="M40" s="106">
        <v>9954665344</v>
      </c>
      <c r="N40" s="121" t="s">
        <v>142</v>
      </c>
      <c r="O40" s="77">
        <v>9577021133</v>
      </c>
      <c r="P40" s="111"/>
      <c r="Q40" s="112"/>
      <c r="R40" s="107" t="s">
        <v>524</v>
      </c>
      <c r="S40" s="18" t="s">
        <v>917</v>
      </c>
      <c r="T40" s="107"/>
    </row>
    <row r="41" spans="1:20">
      <c r="A41" s="4">
        <v>37</v>
      </c>
      <c r="B41" s="17" t="s">
        <v>66</v>
      </c>
      <c r="C41" s="107" t="s">
        <v>146</v>
      </c>
      <c r="D41" s="107" t="s">
        <v>29</v>
      </c>
      <c r="E41" s="109">
        <v>27</v>
      </c>
      <c r="F41" s="107"/>
      <c r="G41" s="109">
        <v>23</v>
      </c>
      <c r="H41" s="109">
        <v>27</v>
      </c>
      <c r="I41" s="106">
        <f t="shared" si="0"/>
        <v>50</v>
      </c>
      <c r="J41" s="67">
        <v>9854785359</v>
      </c>
      <c r="K41" s="107" t="s">
        <v>81</v>
      </c>
      <c r="L41" s="106" t="s">
        <v>147</v>
      </c>
      <c r="M41" s="106">
        <v>9435801247</v>
      </c>
      <c r="N41" s="106" t="s">
        <v>148</v>
      </c>
      <c r="O41" s="66">
        <v>9954327983</v>
      </c>
      <c r="P41" s="111">
        <v>43477</v>
      </c>
      <c r="Q41" s="112"/>
      <c r="R41" s="107" t="s">
        <v>535</v>
      </c>
      <c r="S41" s="18" t="s">
        <v>916</v>
      </c>
      <c r="T41" s="107"/>
    </row>
    <row r="42" spans="1:20">
      <c r="A42" s="4">
        <v>38</v>
      </c>
      <c r="B42" s="17" t="s">
        <v>66</v>
      </c>
      <c r="C42" s="106" t="s">
        <v>149</v>
      </c>
      <c r="D42" s="107" t="s">
        <v>27</v>
      </c>
      <c r="E42" s="108" t="s">
        <v>726</v>
      </c>
      <c r="F42" s="107" t="s">
        <v>172</v>
      </c>
      <c r="G42" s="109">
        <v>51</v>
      </c>
      <c r="H42" s="109">
        <v>57</v>
      </c>
      <c r="I42" s="106">
        <f t="shared" si="0"/>
        <v>108</v>
      </c>
      <c r="J42" s="68" t="s">
        <v>727</v>
      </c>
      <c r="K42" s="107" t="s">
        <v>81</v>
      </c>
      <c r="L42" s="110" t="s">
        <v>138</v>
      </c>
      <c r="M42" s="110">
        <v>9435632721</v>
      </c>
      <c r="N42" s="106" t="s">
        <v>139</v>
      </c>
      <c r="O42" s="66">
        <v>7896739158</v>
      </c>
      <c r="P42" s="111"/>
      <c r="Q42" s="112"/>
      <c r="R42" s="107" t="s">
        <v>625</v>
      </c>
      <c r="S42" s="18" t="s">
        <v>916</v>
      </c>
      <c r="T42" s="107"/>
    </row>
    <row r="43" spans="1:20">
      <c r="A43" s="4">
        <v>39</v>
      </c>
      <c r="B43" s="17" t="s">
        <v>67</v>
      </c>
      <c r="C43" s="106" t="s">
        <v>356</v>
      </c>
      <c r="D43" s="107" t="s">
        <v>27</v>
      </c>
      <c r="E43" s="108" t="s">
        <v>728</v>
      </c>
      <c r="F43" s="107" t="s">
        <v>91</v>
      </c>
      <c r="G43" s="109">
        <v>18</v>
      </c>
      <c r="H43" s="109">
        <v>16</v>
      </c>
      <c r="I43" s="106">
        <f t="shared" si="0"/>
        <v>34</v>
      </c>
      <c r="J43" s="67">
        <v>9859038379</v>
      </c>
      <c r="K43" s="107" t="s">
        <v>226</v>
      </c>
      <c r="L43" s="107" t="s">
        <v>326</v>
      </c>
      <c r="M43" s="106">
        <v>9859710414</v>
      </c>
      <c r="N43" s="107" t="s">
        <v>85</v>
      </c>
      <c r="O43" s="66">
        <v>9859269136</v>
      </c>
      <c r="P43" s="111"/>
      <c r="Q43" s="112"/>
      <c r="R43" s="107" t="s">
        <v>562</v>
      </c>
      <c r="S43" s="18" t="s">
        <v>917</v>
      </c>
      <c r="T43" s="107"/>
    </row>
    <row r="44" spans="1:20">
      <c r="A44" s="4">
        <v>40</v>
      </c>
      <c r="B44" s="17" t="s">
        <v>67</v>
      </c>
      <c r="C44" s="106" t="s">
        <v>374</v>
      </c>
      <c r="D44" s="107" t="s">
        <v>27</v>
      </c>
      <c r="E44" s="108" t="s">
        <v>729</v>
      </c>
      <c r="F44" s="107" t="s">
        <v>91</v>
      </c>
      <c r="G44" s="109">
        <v>39</v>
      </c>
      <c r="H44" s="109">
        <v>31</v>
      </c>
      <c r="I44" s="106">
        <f t="shared" si="0"/>
        <v>70</v>
      </c>
      <c r="J44" s="67">
        <v>9577223776</v>
      </c>
      <c r="K44" s="107" t="s">
        <v>304</v>
      </c>
      <c r="L44" s="107" t="s">
        <v>264</v>
      </c>
      <c r="M44" s="106">
        <v>9401453477</v>
      </c>
      <c r="N44" s="107" t="s">
        <v>373</v>
      </c>
      <c r="O44" s="70">
        <v>9577409352</v>
      </c>
      <c r="P44" s="111">
        <v>43479</v>
      </c>
      <c r="Q44" s="112"/>
      <c r="R44" s="107" t="s">
        <v>430</v>
      </c>
      <c r="S44" s="18" t="s">
        <v>917</v>
      </c>
      <c r="T44" s="107"/>
    </row>
    <row r="45" spans="1:20">
      <c r="A45" s="4">
        <v>41</v>
      </c>
      <c r="B45" s="17" t="s">
        <v>66</v>
      </c>
      <c r="C45" s="107" t="s">
        <v>371</v>
      </c>
      <c r="D45" s="107" t="s">
        <v>29</v>
      </c>
      <c r="E45" s="109">
        <v>82</v>
      </c>
      <c r="F45" s="107"/>
      <c r="G45" s="109">
        <v>12</v>
      </c>
      <c r="H45" s="109">
        <v>15</v>
      </c>
      <c r="I45" s="106">
        <f t="shared" si="0"/>
        <v>27</v>
      </c>
      <c r="J45" s="67">
        <v>9854372578</v>
      </c>
      <c r="K45" s="107" t="s">
        <v>215</v>
      </c>
      <c r="L45" s="110" t="s">
        <v>152</v>
      </c>
      <c r="M45" s="110">
        <v>9854184729</v>
      </c>
      <c r="N45" s="110" t="s">
        <v>155</v>
      </c>
      <c r="O45" s="70">
        <v>9859711253</v>
      </c>
      <c r="P45" s="111"/>
      <c r="Q45" s="112"/>
      <c r="R45" s="107" t="s">
        <v>427</v>
      </c>
      <c r="S45" s="18" t="s">
        <v>916</v>
      </c>
      <c r="T45" s="107"/>
    </row>
    <row r="46" spans="1:20">
      <c r="A46" s="4">
        <v>42</v>
      </c>
      <c r="B46" s="17" t="s">
        <v>66</v>
      </c>
      <c r="C46" s="107" t="s">
        <v>331</v>
      </c>
      <c r="D46" s="107" t="s">
        <v>27</v>
      </c>
      <c r="E46" s="108" t="s">
        <v>730</v>
      </c>
      <c r="F46" s="107" t="s">
        <v>172</v>
      </c>
      <c r="G46" s="109">
        <v>26</v>
      </c>
      <c r="H46" s="109">
        <v>35</v>
      </c>
      <c r="I46" s="106">
        <f t="shared" si="0"/>
        <v>61</v>
      </c>
      <c r="J46" s="67">
        <v>9859638729</v>
      </c>
      <c r="K46" s="107" t="s">
        <v>215</v>
      </c>
      <c r="L46" s="106" t="s">
        <v>152</v>
      </c>
      <c r="M46" s="106">
        <v>9854184729</v>
      </c>
      <c r="N46" s="106" t="s">
        <v>155</v>
      </c>
      <c r="O46" s="66">
        <v>9859711253</v>
      </c>
      <c r="P46" s="111"/>
      <c r="Q46" s="112"/>
      <c r="R46" s="107" t="s">
        <v>427</v>
      </c>
      <c r="S46" s="18" t="s">
        <v>916</v>
      </c>
      <c r="T46" s="107"/>
    </row>
    <row r="47" spans="1:20">
      <c r="A47" s="4">
        <v>43</v>
      </c>
      <c r="B47" s="17" t="s">
        <v>67</v>
      </c>
      <c r="C47" s="107" t="s">
        <v>340</v>
      </c>
      <c r="D47" s="107" t="s">
        <v>29</v>
      </c>
      <c r="E47" s="109">
        <v>32</v>
      </c>
      <c r="F47" s="107"/>
      <c r="G47" s="109">
        <v>19</v>
      </c>
      <c r="H47" s="109">
        <v>14</v>
      </c>
      <c r="I47" s="106">
        <f t="shared" si="0"/>
        <v>33</v>
      </c>
      <c r="J47" s="67">
        <v>9854975713</v>
      </c>
      <c r="K47" s="107" t="s">
        <v>111</v>
      </c>
      <c r="L47" s="106" t="s">
        <v>210</v>
      </c>
      <c r="M47" s="106">
        <v>8011689374</v>
      </c>
      <c r="N47" s="106" t="s">
        <v>341</v>
      </c>
      <c r="O47" s="66">
        <v>8876464115</v>
      </c>
      <c r="P47" s="111">
        <v>43482</v>
      </c>
      <c r="Q47" s="112"/>
      <c r="R47" s="107" t="s">
        <v>458</v>
      </c>
      <c r="S47" s="18" t="s">
        <v>917</v>
      </c>
      <c r="T47" s="107"/>
    </row>
    <row r="48" spans="1:20">
      <c r="A48" s="4">
        <v>44</v>
      </c>
      <c r="B48" s="17" t="s">
        <v>67</v>
      </c>
      <c r="C48" s="106" t="s">
        <v>342</v>
      </c>
      <c r="D48" s="107" t="s">
        <v>27</v>
      </c>
      <c r="E48" s="108" t="s">
        <v>731</v>
      </c>
      <c r="F48" s="107" t="s">
        <v>91</v>
      </c>
      <c r="G48" s="109">
        <v>21</v>
      </c>
      <c r="H48" s="109">
        <v>23</v>
      </c>
      <c r="I48" s="106">
        <f t="shared" si="0"/>
        <v>44</v>
      </c>
      <c r="J48" s="67">
        <v>7896927705</v>
      </c>
      <c r="K48" s="107" t="s">
        <v>111</v>
      </c>
      <c r="L48" s="110" t="s">
        <v>210</v>
      </c>
      <c r="M48" s="106">
        <v>8011689374</v>
      </c>
      <c r="N48" s="106" t="s">
        <v>341</v>
      </c>
      <c r="O48" s="66">
        <v>8876464115</v>
      </c>
      <c r="P48" s="111"/>
      <c r="Q48" s="112"/>
      <c r="R48" s="107" t="s">
        <v>458</v>
      </c>
      <c r="S48" s="18" t="s">
        <v>917</v>
      </c>
      <c r="T48" s="107"/>
    </row>
    <row r="49" spans="1:20">
      <c r="A49" s="4">
        <v>45</v>
      </c>
      <c r="B49" s="17" t="s">
        <v>66</v>
      </c>
      <c r="C49" s="107" t="s">
        <v>154</v>
      </c>
      <c r="D49" s="107" t="s">
        <v>29</v>
      </c>
      <c r="E49" s="109">
        <v>153</v>
      </c>
      <c r="F49" s="107"/>
      <c r="G49" s="109">
        <v>9</v>
      </c>
      <c r="H49" s="109">
        <v>13</v>
      </c>
      <c r="I49" s="106">
        <f t="shared" si="0"/>
        <v>22</v>
      </c>
      <c r="J49" s="67">
        <v>9678556028</v>
      </c>
      <c r="K49" s="107" t="s">
        <v>103</v>
      </c>
      <c r="L49" s="107" t="s">
        <v>152</v>
      </c>
      <c r="M49" s="106">
        <v>9854184729</v>
      </c>
      <c r="N49" s="106" t="s">
        <v>155</v>
      </c>
      <c r="O49" s="66">
        <v>9859711253</v>
      </c>
      <c r="P49" s="111"/>
      <c r="Q49" s="112"/>
      <c r="R49" s="107" t="s">
        <v>427</v>
      </c>
      <c r="S49" s="18" t="s">
        <v>916</v>
      </c>
      <c r="T49" s="107"/>
    </row>
    <row r="50" spans="1:20">
      <c r="A50" s="4">
        <v>46</v>
      </c>
      <c r="B50" s="17" t="s">
        <v>66</v>
      </c>
      <c r="C50" s="106" t="s">
        <v>156</v>
      </c>
      <c r="D50" s="107" t="s">
        <v>27</v>
      </c>
      <c r="E50" s="106" t="s">
        <v>732</v>
      </c>
      <c r="F50" s="107" t="s">
        <v>91</v>
      </c>
      <c r="G50" s="109">
        <v>21</v>
      </c>
      <c r="H50" s="109">
        <v>19</v>
      </c>
      <c r="I50" s="106">
        <f t="shared" si="0"/>
        <v>40</v>
      </c>
      <c r="J50" s="66" t="s">
        <v>733</v>
      </c>
      <c r="K50" s="107" t="s">
        <v>103</v>
      </c>
      <c r="L50" s="107" t="s">
        <v>152</v>
      </c>
      <c r="M50" s="110">
        <v>9854184729</v>
      </c>
      <c r="N50" s="110" t="s">
        <v>155</v>
      </c>
      <c r="O50" s="70">
        <v>9859711253</v>
      </c>
      <c r="P50" s="111"/>
      <c r="Q50" s="112"/>
      <c r="R50" s="107" t="s">
        <v>427</v>
      </c>
      <c r="S50" s="18" t="s">
        <v>916</v>
      </c>
      <c r="T50" s="107"/>
    </row>
    <row r="51" spans="1:20">
      <c r="A51" s="4">
        <v>47</v>
      </c>
      <c r="B51" s="17" t="s">
        <v>67</v>
      </c>
      <c r="C51" s="107" t="s">
        <v>338</v>
      </c>
      <c r="D51" s="107" t="s">
        <v>29</v>
      </c>
      <c r="E51" s="109">
        <v>30</v>
      </c>
      <c r="F51" s="107"/>
      <c r="G51" s="109">
        <v>19</v>
      </c>
      <c r="H51" s="109">
        <v>26</v>
      </c>
      <c r="I51" s="106">
        <f t="shared" si="0"/>
        <v>45</v>
      </c>
      <c r="J51" s="67">
        <v>9613140780</v>
      </c>
      <c r="K51" s="107" t="s">
        <v>333</v>
      </c>
      <c r="L51" s="107" t="s">
        <v>264</v>
      </c>
      <c r="M51" s="106">
        <v>9401453477</v>
      </c>
      <c r="N51" s="106" t="s">
        <v>334</v>
      </c>
      <c r="O51" s="66">
        <v>9859039826</v>
      </c>
      <c r="P51" s="111">
        <v>43483</v>
      </c>
      <c r="Q51" s="112"/>
      <c r="R51" s="107" t="s">
        <v>572</v>
      </c>
      <c r="S51" s="18" t="s">
        <v>917</v>
      </c>
      <c r="T51" s="107"/>
    </row>
    <row r="52" spans="1:20">
      <c r="A52" s="4">
        <v>48</v>
      </c>
      <c r="B52" s="17" t="s">
        <v>67</v>
      </c>
      <c r="C52" s="106" t="s">
        <v>339</v>
      </c>
      <c r="D52" s="107" t="s">
        <v>27</v>
      </c>
      <c r="E52" s="108" t="s">
        <v>734</v>
      </c>
      <c r="F52" s="107" t="s">
        <v>91</v>
      </c>
      <c r="G52" s="109">
        <v>33</v>
      </c>
      <c r="H52" s="109">
        <v>35</v>
      </c>
      <c r="I52" s="106">
        <f t="shared" si="0"/>
        <v>68</v>
      </c>
      <c r="J52" s="68" t="s">
        <v>735</v>
      </c>
      <c r="K52" s="107" t="s">
        <v>333</v>
      </c>
      <c r="L52" s="107" t="s">
        <v>264</v>
      </c>
      <c r="M52" s="110">
        <v>9401453477</v>
      </c>
      <c r="N52" s="110" t="s">
        <v>334</v>
      </c>
      <c r="O52" s="70">
        <v>9859039826</v>
      </c>
      <c r="P52" s="111"/>
      <c r="Q52" s="112"/>
      <c r="R52" s="107" t="s">
        <v>572</v>
      </c>
      <c r="S52" s="18" t="s">
        <v>917</v>
      </c>
      <c r="T52" s="107"/>
    </row>
    <row r="53" spans="1:20">
      <c r="A53" s="4">
        <v>49</v>
      </c>
      <c r="B53" s="17" t="s">
        <v>67</v>
      </c>
      <c r="C53" s="129" t="s">
        <v>127</v>
      </c>
      <c r="D53" s="18" t="s">
        <v>27</v>
      </c>
      <c r="E53" s="130" t="s">
        <v>699</v>
      </c>
      <c r="F53" s="18" t="s">
        <v>91</v>
      </c>
      <c r="G53" s="19">
        <v>10</v>
      </c>
      <c r="H53" s="19">
        <v>9</v>
      </c>
      <c r="I53" s="17">
        <f t="shared" si="0"/>
        <v>19</v>
      </c>
      <c r="J53" s="131">
        <v>9854403550</v>
      </c>
      <c r="K53" s="18" t="s">
        <v>81</v>
      </c>
      <c r="L53" s="132" t="s">
        <v>117</v>
      </c>
      <c r="M53" s="133">
        <v>9435848621</v>
      </c>
      <c r="N53" s="132" t="s">
        <v>126</v>
      </c>
      <c r="O53" s="134">
        <v>8486078706</v>
      </c>
      <c r="P53" s="111"/>
      <c r="Q53" s="18"/>
      <c r="R53" s="18" t="s">
        <v>399</v>
      </c>
      <c r="S53" s="18" t="s">
        <v>917</v>
      </c>
      <c r="T53" s="18"/>
    </row>
    <row r="54" spans="1:20">
      <c r="A54" s="4">
        <v>50</v>
      </c>
      <c r="B54" s="17" t="s">
        <v>66</v>
      </c>
      <c r="C54" s="106" t="s">
        <v>736</v>
      </c>
      <c r="D54" s="107" t="s">
        <v>27</v>
      </c>
      <c r="E54" s="108" t="s">
        <v>737</v>
      </c>
      <c r="F54" s="107" t="s">
        <v>91</v>
      </c>
      <c r="G54" s="109">
        <v>27</v>
      </c>
      <c r="H54" s="109">
        <v>21</v>
      </c>
      <c r="I54" s="106">
        <f t="shared" si="0"/>
        <v>48</v>
      </c>
      <c r="J54" s="67">
        <v>8724845129</v>
      </c>
      <c r="K54" s="107" t="s">
        <v>111</v>
      </c>
      <c r="L54" s="106" t="s">
        <v>210</v>
      </c>
      <c r="M54" s="106">
        <v>8011689374</v>
      </c>
      <c r="N54" s="106" t="s">
        <v>113</v>
      </c>
      <c r="O54" s="66">
        <v>9957321282</v>
      </c>
      <c r="P54" s="111"/>
      <c r="Q54" s="112"/>
      <c r="R54" s="107" t="s">
        <v>402</v>
      </c>
      <c r="S54" s="18" t="s">
        <v>916</v>
      </c>
      <c r="T54" s="107"/>
    </row>
    <row r="55" spans="1:20">
      <c r="A55" s="4">
        <v>51</v>
      </c>
      <c r="B55" s="17" t="s">
        <v>66</v>
      </c>
      <c r="C55" s="106" t="s">
        <v>738</v>
      </c>
      <c r="D55" s="107" t="s">
        <v>27</v>
      </c>
      <c r="E55" s="108" t="s">
        <v>739</v>
      </c>
      <c r="F55" s="107" t="s">
        <v>172</v>
      </c>
      <c r="G55" s="109">
        <v>16</v>
      </c>
      <c r="H55" s="109">
        <v>17</v>
      </c>
      <c r="I55" s="106">
        <f t="shared" si="0"/>
        <v>33</v>
      </c>
      <c r="J55" s="67"/>
      <c r="K55" s="107" t="s">
        <v>111</v>
      </c>
      <c r="L55" s="110" t="s">
        <v>210</v>
      </c>
      <c r="M55" s="110">
        <v>8011689374</v>
      </c>
      <c r="N55" s="110" t="s">
        <v>113</v>
      </c>
      <c r="O55" s="70">
        <v>9957321282</v>
      </c>
      <c r="P55" s="111"/>
      <c r="Q55" s="112"/>
      <c r="R55" s="107" t="s">
        <v>402</v>
      </c>
      <c r="S55" s="18" t="s">
        <v>916</v>
      </c>
      <c r="T55" s="107"/>
    </row>
    <row r="56" spans="1:20">
      <c r="A56" s="4">
        <v>52</v>
      </c>
      <c r="B56" s="17" t="s">
        <v>67</v>
      </c>
      <c r="C56" s="113" t="s">
        <v>740</v>
      </c>
      <c r="D56" s="107" t="s">
        <v>29</v>
      </c>
      <c r="E56" s="109">
        <v>131</v>
      </c>
      <c r="F56" s="107"/>
      <c r="G56" s="109">
        <v>31</v>
      </c>
      <c r="H56" s="109">
        <v>26</v>
      </c>
      <c r="I56" s="106">
        <f t="shared" si="0"/>
        <v>57</v>
      </c>
      <c r="J56" s="67">
        <v>9707784653</v>
      </c>
      <c r="K56" s="107" t="s">
        <v>457</v>
      </c>
      <c r="L56" s="107" t="s">
        <v>209</v>
      </c>
      <c r="M56" s="113">
        <v>9859574063</v>
      </c>
      <c r="N56" s="107" t="s">
        <v>741</v>
      </c>
      <c r="O56" s="61">
        <v>7896278923</v>
      </c>
      <c r="P56" s="111">
        <v>43484</v>
      </c>
      <c r="Q56" s="112"/>
      <c r="R56" s="107" t="s">
        <v>397</v>
      </c>
      <c r="S56" s="18" t="s">
        <v>917</v>
      </c>
      <c r="T56" s="107"/>
    </row>
    <row r="57" spans="1:20">
      <c r="A57" s="4">
        <v>53</v>
      </c>
      <c r="B57" s="17" t="s">
        <v>67</v>
      </c>
      <c r="C57" s="113" t="s">
        <v>742</v>
      </c>
      <c r="D57" s="107" t="s">
        <v>29</v>
      </c>
      <c r="E57" s="109">
        <v>166</v>
      </c>
      <c r="F57" s="107"/>
      <c r="G57" s="109">
        <v>29</v>
      </c>
      <c r="H57" s="109">
        <v>35</v>
      </c>
      <c r="I57" s="106">
        <f t="shared" si="0"/>
        <v>64</v>
      </c>
      <c r="J57" s="67">
        <v>8876629621</v>
      </c>
      <c r="K57" s="107" t="s">
        <v>457</v>
      </c>
      <c r="L57" s="107" t="s">
        <v>209</v>
      </c>
      <c r="M57" s="113">
        <v>9859574063</v>
      </c>
      <c r="N57" s="107" t="s">
        <v>743</v>
      </c>
      <c r="O57" s="61">
        <v>9854936217</v>
      </c>
      <c r="P57" s="111"/>
      <c r="Q57" s="112"/>
      <c r="R57" s="107" t="s">
        <v>603</v>
      </c>
      <c r="S57" s="18" t="s">
        <v>917</v>
      </c>
      <c r="T57" s="107"/>
    </row>
    <row r="58" spans="1:20">
      <c r="A58" s="4">
        <v>54</v>
      </c>
      <c r="B58" s="17" t="s">
        <v>66</v>
      </c>
      <c r="C58" s="107" t="s">
        <v>378</v>
      </c>
      <c r="D58" s="107" t="s">
        <v>29</v>
      </c>
      <c r="E58" s="109">
        <v>146</v>
      </c>
      <c r="F58" s="107"/>
      <c r="G58" s="109">
        <v>26</v>
      </c>
      <c r="H58" s="109">
        <v>22</v>
      </c>
      <c r="I58" s="106">
        <f t="shared" si="0"/>
        <v>48</v>
      </c>
      <c r="J58" s="67">
        <v>7896169655</v>
      </c>
      <c r="K58" s="107" t="s">
        <v>304</v>
      </c>
      <c r="L58" s="106" t="s">
        <v>264</v>
      </c>
      <c r="M58" s="106">
        <v>9401453477</v>
      </c>
      <c r="N58" s="106" t="s">
        <v>355</v>
      </c>
      <c r="O58" s="66">
        <v>9957872460</v>
      </c>
      <c r="P58" s="111"/>
      <c r="Q58" s="112"/>
      <c r="R58" s="107" t="s">
        <v>603</v>
      </c>
      <c r="S58" s="18" t="s">
        <v>916</v>
      </c>
      <c r="T58" s="107"/>
    </row>
    <row r="59" spans="1:20">
      <c r="A59" s="4">
        <v>55</v>
      </c>
      <c r="B59" s="17" t="s">
        <v>66</v>
      </c>
      <c r="C59" s="106" t="s">
        <v>379</v>
      </c>
      <c r="D59" s="107" t="s">
        <v>27</v>
      </c>
      <c r="E59" s="108" t="s">
        <v>744</v>
      </c>
      <c r="F59" s="107" t="s">
        <v>91</v>
      </c>
      <c r="G59" s="109">
        <v>29</v>
      </c>
      <c r="H59" s="109">
        <v>34</v>
      </c>
      <c r="I59" s="106">
        <f t="shared" si="0"/>
        <v>63</v>
      </c>
      <c r="J59" s="67">
        <v>9957054196</v>
      </c>
      <c r="K59" s="107" t="s">
        <v>304</v>
      </c>
      <c r="L59" s="110" t="s">
        <v>264</v>
      </c>
      <c r="M59" s="110">
        <v>9401453477</v>
      </c>
      <c r="N59" s="106" t="s">
        <v>355</v>
      </c>
      <c r="O59" s="66">
        <v>9957872460</v>
      </c>
      <c r="P59" s="111"/>
      <c r="Q59" s="112"/>
      <c r="R59" s="107" t="s">
        <v>745</v>
      </c>
      <c r="S59" s="18" t="s">
        <v>916</v>
      </c>
      <c r="T59" s="107"/>
    </row>
    <row r="60" spans="1:20">
      <c r="A60" s="4">
        <v>56</v>
      </c>
      <c r="B60" s="17" t="s">
        <v>67</v>
      </c>
      <c r="C60" s="107" t="s">
        <v>134</v>
      </c>
      <c r="D60" s="107" t="s">
        <v>29</v>
      </c>
      <c r="E60" s="109">
        <v>56</v>
      </c>
      <c r="F60" s="107"/>
      <c r="G60" s="109">
        <v>15</v>
      </c>
      <c r="H60" s="109">
        <v>16</v>
      </c>
      <c r="I60" s="106">
        <f t="shared" si="0"/>
        <v>31</v>
      </c>
      <c r="J60" s="67">
        <v>9435573556</v>
      </c>
      <c r="K60" s="107" t="s">
        <v>103</v>
      </c>
      <c r="L60" s="107" t="s">
        <v>88</v>
      </c>
      <c r="M60" s="106">
        <v>9954665344</v>
      </c>
      <c r="N60" s="121" t="s">
        <v>135</v>
      </c>
      <c r="O60" s="77">
        <v>9864901148</v>
      </c>
      <c r="P60" s="111">
        <v>43486</v>
      </c>
      <c r="Q60" s="112"/>
      <c r="R60" s="107" t="s">
        <v>416</v>
      </c>
      <c r="S60" s="18" t="s">
        <v>917</v>
      </c>
      <c r="T60" s="107"/>
    </row>
    <row r="61" spans="1:20" ht="25.5">
      <c r="A61" s="4">
        <v>57</v>
      </c>
      <c r="B61" s="17" t="s">
        <v>67</v>
      </c>
      <c r="C61" s="135" t="s">
        <v>136</v>
      </c>
      <c r="D61" s="107" t="s">
        <v>27</v>
      </c>
      <c r="E61" s="135" t="s">
        <v>746</v>
      </c>
      <c r="F61" s="107" t="s">
        <v>91</v>
      </c>
      <c r="G61" s="109">
        <v>22</v>
      </c>
      <c r="H61" s="109">
        <v>27</v>
      </c>
      <c r="I61" s="106">
        <f t="shared" si="0"/>
        <v>49</v>
      </c>
      <c r="J61" s="67">
        <v>9854341780</v>
      </c>
      <c r="K61" s="107" t="s">
        <v>103</v>
      </c>
      <c r="L61" s="107" t="s">
        <v>88</v>
      </c>
      <c r="M61" s="106">
        <v>9954665344</v>
      </c>
      <c r="N61" s="106" t="s">
        <v>135</v>
      </c>
      <c r="O61" s="70">
        <v>9864901148</v>
      </c>
      <c r="P61" s="111"/>
      <c r="Q61" s="112"/>
      <c r="R61" s="107" t="s">
        <v>416</v>
      </c>
      <c r="S61" s="18" t="s">
        <v>917</v>
      </c>
      <c r="T61" s="107"/>
    </row>
    <row r="62" spans="1:20">
      <c r="A62" s="4">
        <v>58</v>
      </c>
      <c r="B62" s="17" t="s">
        <v>66</v>
      </c>
      <c r="C62" s="107" t="s">
        <v>114</v>
      </c>
      <c r="D62" s="107" t="s">
        <v>29</v>
      </c>
      <c r="E62" s="109">
        <v>59</v>
      </c>
      <c r="F62" s="107"/>
      <c r="G62" s="109">
        <v>18</v>
      </c>
      <c r="H62" s="109">
        <v>22</v>
      </c>
      <c r="I62" s="106">
        <f t="shared" si="0"/>
        <v>40</v>
      </c>
      <c r="J62" s="67">
        <v>9613451829</v>
      </c>
      <c r="K62" s="107" t="s">
        <v>103</v>
      </c>
      <c r="L62" s="107" t="s">
        <v>88</v>
      </c>
      <c r="M62" s="106">
        <v>9954665344</v>
      </c>
      <c r="N62" s="118" t="s">
        <v>85</v>
      </c>
      <c r="O62" s="136">
        <v>9859269136</v>
      </c>
      <c r="P62" s="111"/>
      <c r="Q62" s="112"/>
      <c r="R62" s="107" t="s">
        <v>416</v>
      </c>
      <c r="S62" s="18" t="s">
        <v>916</v>
      </c>
      <c r="T62" s="107"/>
    </row>
    <row r="63" spans="1:20">
      <c r="A63" s="4">
        <v>59</v>
      </c>
      <c r="B63" s="17" t="s">
        <v>66</v>
      </c>
      <c r="C63" s="106" t="s">
        <v>115</v>
      </c>
      <c r="D63" s="107" t="s">
        <v>27</v>
      </c>
      <c r="E63" s="106" t="s">
        <v>747</v>
      </c>
      <c r="F63" s="107" t="s">
        <v>91</v>
      </c>
      <c r="G63" s="109">
        <v>29</v>
      </c>
      <c r="H63" s="109">
        <v>31</v>
      </c>
      <c r="I63" s="106">
        <f t="shared" si="0"/>
        <v>60</v>
      </c>
      <c r="J63" s="66" t="s">
        <v>748</v>
      </c>
      <c r="K63" s="107" t="s">
        <v>103</v>
      </c>
      <c r="L63" s="107" t="s">
        <v>88</v>
      </c>
      <c r="M63" s="106">
        <v>9954665344</v>
      </c>
      <c r="N63" s="118" t="s">
        <v>85</v>
      </c>
      <c r="O63" s="66">
        <v>9859269136</v>
      </c>
      <c r="P63" s="111">
        <v>43487</v>
      </c>
      <c r="Q63" s="112"/>
      <c r="R63" s="107" t="s">
        <v>416</v>
      </c>
      <c r="S63" s="18" t="s">
        <v>916</v>
      </c>
      <c r="T63" s="107"/>
    </row>
    <row r="64" spans="1:20">
      <c r="A64" s="4">
        <v>60</v>
      </c>
      <c r="B64" s="17" t="s">
        <v>67</v>
      </c>
      <c r="C64" s="107" t="s">
        <v>749</v>
      </c>
      <c r="D64" s="107" t="s">
        <v>29</v>
      </c>
      <c r="E64" s="109">
        <v>144</v>
      </c>
      <c r="F64" s="107"/>
      <c r="G64" s="109">
        <v>12</v>
      </c>
      <c r="H64" s="109">
        <v>13</v>
      </c>
      <c r="I64" s="106">
        <f t="shared" si="0"/>
        <v>25</v>
      </c>
      <c r="J64" s="67">
        <v>9706402723</v>
      </c>
      <c r="K64" s="107" t="s">
        <v>750</v>
      </c>
      <c r="L64" s="110" t="s">
        <v>165</v>
      </c>
      <c r="M64" s="110">
        <v>9954810876</v>
      </c>
      <c r="N64" s="106" t="s">
        <v>133</v>
      </c>
      <c r="O64" s="70">
        <v>8876264714</v>
      </c>
      <c r="P64" s="111"/>
      <c r="Q64" s="112"/>
      <c r="R64" s="107" t="s">
        <v>535</v>
      </c>
      <c r="S64" s="18" t="s">
        <v>917</v>
      </c>
      <c r="T64" s="107"/>
    </row>
    <row r="65" spans="1:20">
      <c r="A65" s="4">
        <v>61</v>
      </c>
      <c r="B65" s="17" t="s">
        <v>67</v>
      </c>
      <c r="C65" s="106" t="s">
        <v>751</v>
      </c>
      <c r="D65" s="107" t="s">
        <v>27</v>
      </c>
      <c r="E65" s="108" t="s">
        <v>752</v>
      </c>
      <c r="F65" s="107" t="s">
        <v>91</v>
      </c>
      <c r="G65" s="109">
        <v>16</v>
      </c>
      <c r="H65" s="109">
        <v>19</v>
      </c>
      <c r="I65" s="106">
        <f t="shared" si="0"/>
        <v>35</v>
      </c>
      <c r="J65" s="68">
        <v>9854229377</v>
      </c>
      <c r="K65" s="107" t="s">
        <v>330</v>
      </c>
      <c r="L65" s="107" t="s">
        <v>147</v>
      </c>
      <c r="M65" s="106">
        <v>9435801247</v>
      </c>
      <c r="N65" s="121" t="s">
        <v>148</v>
      </c>
      <c r="O65" s="66">
        <v>9954327983</v>
      </c>
      <c r="P65" s="111">
        <v>43489</v>
      </c>
      <c r="Q65" s="112"/>
      <c r="R65" s="107" t="s">
        <v>535</v>
      </c>
      <c r="S65" s="18" t="s">
        <v>917</v>
      </c>
      <c r="T65" s="107"/>
    </row>
    <row r="66" spans="1:20">
      <c r="A66" s="4">
        <v>62</v>
      </c>
      <c r="B66" s="17" t="s">
        <v>66</v>
      </c>
      <c r="C66" s="107" t="s">
        <v>141</v>
      </c>
      <c r="D66" s="107" t="s">
        <v>29</v>
      </c>
      <c r="E66" s="109">
        <v>83</v>
      </c>
      <c r="F66" s="107"/>
      <c r="G66" s="109">
        <v>22</v>
      </c>
      <c r="H66" s="109">
        <v>18</v>
      </c>
      <c r="I66" s="106">
        <f t="shared" si="0"/>
        <v>40</v>
      </c>
      <c r="J66" s="67">
        <v>7399927792</v>
      </c>
      <c r="K66" s="107" t="s">
        <v>103</v>
      </c>
      <c r="L66" s="107" t="s">
        <v>88</v>
      </c>
      <c r="M66" s="106">
        <v>9954665344</v>
      </c>
      <c r="N66" s="121" t="s">
        <v>142</v>
      </c>
      <c r="O66" s="77">
        <v>9577021133</v>
      </c>
      <c r="P66" s="111"/>
      <c r="Q66" s="112"/>
      <c r="R66" s="107" t="s">
        <v>402</v>
      </c>
      <c r="S66" s="18" t="s">
        <v>916</v>
      </c>
      <c r="T66" s="107"/>
    </row>
    <row r="67" spans="1:20">
      <c r="A67" s="4">
        <v>63</v>
      </c>
      <c r="B67" s="17" t="s">
        <v>66</v>
      </c>
      <c r="C67" s="106" t="s">
        <v>143</v>
      </c>
      <c r="D67" s="107" t="s">
        <v>27</v>
      </c>
      <c r="E67" s="108" t="s">
        <v>753</v>
      </c>
      <c r="F67" s="107" t="s">
        <v>91</v>
      </c>
      <c r="G67" s="109">
        <v>131</v>
      </c>
      <c r="H67" s="109">
        <v>124</v>
      </c>
      <c r="I67" s="106">
        <f t="shared" si="0"/>
        <v>255</v>
      </c>
      <c r="J67" s="67">
        <v>9854321918</v>
      </c>
      <c r="K67" s="107" t="s">
        <v>103</v>
      </c>
      <c r="L67" s="107" t="s">
        <v>88</v>
      </c>
      <c r="M67" s="106">
        <v>9954665344</v>
      </c>
      <c r="N67" s="121" t="s">
        <v>142</v>
      </c>
      <c r="O67" s="77">
        <v>9577021133</v>
      </c>
      <c r="P67" s="111">
        <v>43490</v>
      </c>
      <c r="Q67" s="112"/>
      <c r="R67" s="107" t="s">
        <v>402</v>
      </c>
      <c r="S67" s="18" t="s">
        <v>916</v>
      </c>
      <c r="T67" s="107"/>
    </row>
    <row r="68" spans="1:20">
      <c r="A68" s="4">
        <v>64</v>
      </c>
      <c r="B68" s="17" t="s">
        <v>67</v>
      </c>
      <c r="C68" s="107" t="s">
        <v>82</v>
      </c>
      <c r="D68" s="107" t="s">
        <v>29</v>
      </c>
      <c r="E68" s="109">
        <v>66</v>
      </c>
      <c r="F68" s="107"/>
      <c r="G68" s="109"/>
      <c r="H68" s="109"/>
      <c r="I68" s="106">
        <f t="shared" si="0"/>
        <v>0</v>
      </c>
      <c r="J68" s="67">
        <v>9854243379</v>
      </c>
      <c r="K68" s="110" t="s">
        <v>83</v>
      </c>
      <c r="L68" s="106" t="s">
        <v>84</v>
      </c>
      <c r="M68" s="106">
        <v>9859710414</v>
      </c>
      <c r="N68" s="110" t="s">
        <v>85</v>
      </c>
      <c r="O68" s="70">
        <v>9859269136</v>
      </c>
      <c r="P68" s="111"/>
      <c r="Q68" s="112"/>
      <c r="R68" s="107" t="s">
        <v>423</v>
      </c>
      <c r="S68" s="18" t="s">
        <v>917</v>
      </c>
      <c r="T68" s="107"/>
    </row>
    <row r="69" spans="1:20">
      <c r="A69" s="4">
        <v>65</v>
      </c>
      <c r="B69" s="17" t="s">
        <v>67</v>
      </c>
      <c r="C69" s="106" t="s">
        <v>347</v>
      </c>
      <c r="D69" s="107" t="s">
        <v>27</v>
      </c>
      <c r="E69" s="108" t="s">
        <v>553</v>
      </c>
      <c r="F69" s="107" t="s">
        <v>91</v>
      </c>
      <c r="G69" s="109"/>
      <c r="H69" s="109"/>
      <c r="I69" s="106">
        <f t="shared" si="0"/>
        <v>0</v>
      </c>
      <c r="J69" s="67">
        <v>9854560332</v>
      </c>
      <c r="K69" s="107" t="s">
        <v>226</v>
      </c>
      <c r="L69" s="107" t="s">
        <v>326</v>
      </c>
      <c r="M69" s="110">
        <v>9859710414</v>
      </c>
      <c r="N69" s="106" t="s">
        <v>85</v>
      </c>
      <c r="O69" s="66">
        <v>9859269136</v>
      </c>
      <c r="P69" s="111">
        <v>43493</v>
      </c>
      <c r="Q69" s="112"/>
      <c r="R69" s="107" t="s">
        <v>423</v>
      </c>
      <c r="S69" s="18" t="s">
        <v>917</v>
      </c>
      <c r="T69" s="107"/>
    </row>
    <row r="70" spans="1:20">
      <c r="A70" s="4">
        <v>66</v>
      </c>
      <c r="B70" s="17" t="s">
        <v>66</v>
      </c>
      <c r="C70" s="107" t="s">
        <v>348</v>
      </c>
      <c r="D70" s="107" t="s">
        <v>29</v>
      </c>
      <c r="E70" s="109">
        <v>34</v>
      </c>
      <c r="F70" s="107"/>
      <c r="G70" s="109">
        <v>14</v>
      </c>
      <c r="H70" s="109">
        <v>16</v>
      </c>
      <c r="I70" s="106">
        <f t="shared" si="0"/>
        <v>30</v>
      </c>
      <c r="J70" s="67">
        <v>9678488583</v>
      </c>
      <c r="K70" s="107" t="s">
        <v>111</v>
      </c>
      <c r="L70" s="106" t="s">
        <v>210</v>
      </c>
      <c r="M70" s="106">
        <v>8011689374</v>
      </c>
      <c r="N70" s="106" t="s">
        <v>267</v>
      </c>
      <c r="O70" s="66">
        <v>9957092902</v>
      </c>
      <c r="P70" s="111"/>
      <c r="Q70" s="112"/>
      <c r="R70" s="107" t="s">
        <v>563</v>
      </c>
      <c r="S70" s="18" t="s">
        <v>916</v>
      </c>
      <c r="T70" s="107"/>
    </row>
    <row r="71" spans="1:20">
      <c r="A71" s="4">
        <v>67</v>
      </c>
      <c r="B71" s="17" t="s">
        <v>66</v>
      </c>
      <c r="C71" s="106" t="s">
        <v>349</v>
      </c>
      <c r="D71" s="107" t="s">
        <v>27</v>
      </c>
      <c r="E71" s="108" t="s">
        <v>754</v>
      </c>
      <c r="F71" s="107" t="s">
        <v>91</v>
      </c>
      <c r="G71" s="109">
        <v>32</v>
      </c>
      <c r="H71" s="109">
        <v>41</v>
      </c>
      <c r="I71" s="106">
        <f t="shared" ref="I71:I75" si="1">+G71+H71</f>
        <v>73</v>
      </c>
      <c r="J71" s="67">
        <v>9854942913</v>
      </c>
      <c r="K71" s="107" t="s">
        <v>111</v>
      </c>
      <c r="L71" s="110" t="s">
        <v>210</v>
      </c>
      <c r="M71" s="106">
        <v>8011689374</v>
      </c>
      <c r="N71" s="110" t="s">
        <v>267</v>
      </c>
      <c r="O71" s="70">
        <v>9957092902</v>
      </c>
      <c r="P71" s="111"/>
      <c r="Q71" s="112"/>
      <c r="R71" s="107" t="s">
        <v>563</v>
      </c>
      <c r="S71" s="18" t="s">
        <v>916</v>
      </c>
      <c r="T71" s="107"/>
    </row>
    <row r="72" spans="1:20">
      <c r="A72" s="4">
        <v>68</v>
      </c>
      <c r="B72" s="17" t="s">
        <v>66</v>
      </c>
      <c r="C72" s="67" t="s">
        <v>567</v>
      </c>
      <c r="D72" s="67" t="s">
        <v>27</v>
      </c>
      <c r="E72" s="76" t="s">
        <v>568</v>
      </c>
      <c r="F72" s="67"/>
      <c r="G72" s="69">
        <v>51</v>
      </c>
      <c r="H72" s="69">
        <v>54</v>
      </c>
      <c r="I72" s="66">
        <f t="shared" si="1"/>
        <v>105</v>
      </c>
      <c r="J72" s="81">
        <v>9957259366</v>
      </c>
      <c r="K72" s="67" t="s">
        <v>400</v>
      </c>
      <c r="L72" s="67" t="s">
        <v>269</v>
      </c>
      <c r="M72" s="66">
        <v>9859175624</v>
      </c>
      <c r="N72" s="66" t="s">
        <v>271</v>
      </c>
      <c r="O72" s="88">
        <v>9706772633</v>
      </c>
      <c r="P72" s="71">
        <v>43495</v>
      </c>
      <c r="Q72" s="72"/>
      <c r="R72" s="67" t="s">
        <v>397</v>
      </c>
      <c r="S72" s="18" t="s">
        <v>916</v>
      </c>
      <c r="T72" s="67"/>
    </row>
    <row r="73" spans="1:20">
      <c r="A73" s="4">
        <v>69</v>
      </c>
      <c r="B73" s="17" t="s">
        <v>67</v>
      </c>
      <c r="C73" s="67" t="s">
        <v>270</v>
      </c>
      <c r="D73" s="67" t="s">
        <v>29</v>
      </c>
      <c r="E73" s="69">
        <v>201</v>
      </c>
      <c r="F73" s="67"/>
      <c r="G73" s="69">
        <v>52</v>
      </c>
      <c r="H73" s="69">
        <v>55</v>
      </c>
      <c r="I73" s="66">
        <f t="shared" si="1"/>
        <v>107</v>
      </c>
      <c r="J73" s="66">
        <v>9957106297</v>
      </c>
      <c r="K73" s="67" t="s">
        <v>400</v>
      </c>
      <c r="L73" s="67" t="s">
        <v>269</v>
      </c>
      <c r="M73" s="66">
        <v>9859175624</v>
      </c>
      <c r="N73" s="66" t="s">
        <v>271</v>
      </c>
      <c r="O73" s="88">
        <v>9706772633</v>
      </c>
      <c r="P73" s="71"/>
      <c r="Q73" s="72"/>
      <c r="R73" s="67" t="s">
        <v>397</v>
      </c>
      <c r="S73" s="18" t="s">
        <v>917</v>
      </c>
      <c r="T73" s="67"/>
    </row>
    <row r="74" spans="1:20">
      <c r="A74" s="4">
        <v>70</v>
      </c>
      <c r="B74" s="17" t="s">
        <v>66</v>
      </c>
      <c r="C74" s="61" t="s">
        <v>866</v>
      </c>
      <c r="D74" s="67" t="s">
        <v>27</v>
      </c>
      <c r="E74" s="76" t="s">
        <v>867</v>
      </c>
      <c r="F74" s="67"/>
      <c r="G74" s="69">
        <v>25</v>
      </c>
      <c r="H74" s="69">
        <v>28</v>
      </c>
      <c r="I74" s="66">
        <f t="shared" si="1"/>
        <v>53</v>
      </c>
      <c r="J74" s="67">
        <v>9957209712</v>
      </c>
      <c r="K74" s="67" t="s">
        <v>720</v>
      </c>
      <c r="L74" s="66" t="s">
        <v>311</v>
      </c>
      <c r="M74" s="61">
        <v>9957315064</v>
      </c>
      <c r="N74" s="66" t="s">
        <v>783</v>
      </c>
      <c r="O74" s="61">
        <v>8486112005</v>
      </c>
      <c r="P74" s="71"/>
      <c r="Q74" s="72"/>
      <c r="R74" s="67" t="s">
        <v>408</v>
      </c>
      <c r="S74" s="18" t="s">
        <v>916</v>
      </c>
      <c r="T74" s="67"/>
    </row>
    <row r="75" spans="1:20">
      <c r="A75" s="4">
        <v>71</v>
      </c>
      <c r="B75" s="17" t="s">
        <v>67</v>
      </c>
      <c r="C75" s="61" t="s">
        <v>868</v>
      </c>
      <c r="D75" s="67" t="s">
        <v>27</v>
      </c>
      <c r="E75" s="76" t="s">
        <v>869</v>
      </c>
      <c r="F75" s="67" t="s">
        <v>91</v>
      </c>
      <c r="G75" s="69">
        <v>34</v>
      </c>
      <c r="H75" s="69">
        <v>30</v>
      </c>
      <c r="I75" s="66">
        <f t="shared" si="1"/>
        <v>64</v>
      </c>
      <c r="J75" s="76" t="s">
        <v>870</v>
      </c>
      <c r="K75" s="67" t="s">
        <v>720</v>
      </c>
      <c r="L75" s="70" t="s">
        <v>311</v>
      </c>
      <c r="M75" s="61">
        <v>9957315064</v>
      </c>
      <c r="N75" s="70" t="s">
        <v>783</v>
      </c>
      <c r="O75" s="61">
        <v>8486112005</v>
      </c>
      <c r="P75" s="71"/>
      <c r="Q75" s="72"/>
      <c r="R75" s="67" t="s">
        <v>408</v>
      </c>
      <c r="S75" s="18" t="s">
        <v>917</v>
      </c>
      <c r="T75" s="67"/>
    </row>
    <row r="76" spans="1:20">
      <c r="A76" s="4">
        <v>72</v>
      </c>
      <c r="B76" s="17"/>
      <c r="C76" s="18"/>
      <c r="D76" s="18"/>
      <c r="E76" s="19"/>
      <c r="F76" s="18"/>
      <c r="G76" s="19"/>
      <c r="H76" s="19"/>
      <c r="I76" s="17"/>
      <c r="J76" s="18"/>
      <c r="K76" s="18"/>
      <c r="L76" s="18"/>
      <c r="M76" s="18"/>
      <c r="N76" s="18"/>
      <c r="O76" s="18"/>
      <c r="P76" s="24"/>
      <c r="Q76" s="18"/>
      <c r="R76" s="18"/>
      <c r="S76" s="18"/>
      <c r="T76" s="18"/>
    </row>
    <row r="77" spans="1:20">
      <c r="A77" s="4">
        <v>73</v>
      </c>
      <c r="B77" s="17"/>
      <c r="C77" s="18"/>
      <c r="D77" s="18"/>
      <c r="E77" s="19"/>
      <c r="F77" s="18"/>
      <c r="G77" s="19"/>
      <c r="H77" s="19"/>
      <c r="I77" s="17"/>
      <c r="J77" s="18"/>
      <c r="K77" s="18"/>
      <c r="L77" s="18"/>
      <c r="M77" s="18"/>
      <c r="N77" s="18"/>
      <c r="O77" s="18"/>
      <c r="P77" s="24"/>
      <c r="Q77" s="18"/>
      <c r="R77" s="18"/>
      <c r="S77" s="18"/>
      <c r="T77" s="18"/>
    </row>
    <row r="78" spans="1:20">
      <c r="A78" s="4">
        <v>74</v>
      </c>
      <c r="B78" s="17"/>
      <c r="C78" s="18"/>
      <c r="D78" s="18"/>
      <c r="E78" s="19"/>
      <c r="F78" s="18"/>
      <c r="G78" s="19"/>
      <c r="H78" s="19"/>
      <c r="I78" s="17"/>
      <c r="J78" s="18"/>
      <c r="K78" s="18"/>
      <c r="L78" s="18"/>
      <c r="M78" s="18"/>
      <c r="N78" s="18"/>
      <c r="O78" s="18"/>
      <c r="P78" s="24"/>
      <c r="Q78" s="18"/>
      <c r="R78" s="18"/>
      <c r="S78" s="18"/>
      <c r="T78" s="18"/>
    </row>
    <row r="79" spans="1:20">
      <c r="A79" s="4">
        <v>75</v>
      </c>
      <c r="B79" s="17"/>
      <c r="C79" s="18"/>
      <c r="D79" s="18"/>
      <c r="E79" s="19"/>
      <c r="F79" s="18"/>
      <c r="G79" s="19"/>
      <c r="H79" s="19"/>
      <c r="I79" s="17"/>
      <c r="J79" s="18"/>
      <c r="K79" s="18"/>
      <c r="L79" s="18"/>
      <c r="M79" s="18"/>
      <c r="N79" s="18"/>
      <c r="O79" s="18"/>
      <c r="P79" s="24"/>
      <c r="Q79" s="18"/>
      <c r="R79" s="18"/>
      <c r="S79" s="18"/>
      <c r="T79" s="18"/>
    </row>
    <row r="80" spans="1:20">
      <c r="A80" s="4">
        <v>76</v>
      </c>
      <c r="B80" s="17"/>
      <c r="C80" s="18"/>
      <c r="D80" s="18"/>
      <c r="E80" s="19"/>
      <c r="F80" s="18"/>
      <c r="G80" s="19"/>
      <c r="H80" s="19"/>
      <c r="I80" s="17"/>
      <c r="J80" s="18"/>
      <c r="K80" s="18"/>
      <c r="L80" s="18"/>
      <c r="M80" s="18"/>
      <c r="N80" s="18"/>
      <c r="O80" s="18"/>
      <c r="P80" s="24"/>
      <c r="Q80" s="18"/>
      <c r="R80" s="18"/>
      <c r="S80" s="18"/>
      <c r="T80" s="18"/>
    </row>
    <row r="81" spans="1:20">
      <c r="A81" s="4">
        <v>77</v>
      </c>
      <c r="B81" s="17"/>
      <c r="C81" s="18"/>
      <c r="D81" s="18"/>
      <c r="E81" s="19"/>
      <c r="F81" s="18"/>
      <c r="G81" s="19"/>
      <c r="H81" s="19"/>
      <c r="I81" s="17"/>
      <c r="J81" s="18"/>
      <c r="K81" s="18"/>
      <c r="L81" s="18"/>
      <c r="M81" s="18"/>
      <c r="N81" s="18"/>
      <c r="O81" s="18"/>
      <c r="P81" s="24"/>
      <c r="Q81" s="18"/>
      <c r="R81" s="18"/>
      <c r="S81" s="18"/>
      <c r="T81" s="18"/>
    </row>
    <row r="82" spans="1:20">
      <c r="A82" s="4">
        <v>78</v>
      </c>
      <c r="B82" s="17"/>
      <c r="C82" s="18"/>
      <c r="D82" s="18"/>
      <c r="E82" s="19"/>
      <c r="F82" s="18"/>
      <c r="G82" s="19"/>
      <c r="H82" s="19"/>
      <c r="I82" s="17"/>
      <c r="J82" s="18"/>
      <c r="K82" s="18"/>
      <c r="L82" s="18"/>
      <c r="M82" s="18"/>
      <c r="N82" s="18"/>
      <c r="O82" s="18"/>
      <c r="P82" s="24"/>
      <c r="Q82" s="18"/>
      <c r="R82" s="18"/>
      <c r="S82" s="18"/>
      <c r="T82" s="18"/>
    </row>
    <row r="83" spans="1:20">
      <c r="A83" s="4">
        <v>79</v>
      </c>
      <c r="B83" s="17"/>
      <c r="C83" s="18"/>
      <c r="D83" s="18"/>
      <c r="E83" s="19"/>
      <c r="F83" s="18"/>
      <c r="G83" s="19"/>
      <c r="H83" s="19"/>
      <c r="I83" s="17"/>
      <c r="J83" s="18"/>
      <c r="K83" s="18"/>
      <c r="L83" s="18"/>
      <c r="M83" s="18"/>
      <c r="N83" s="18"/>
      <c r="O83" s="18"/>
      <c r="P83" s="24"/>
      <c r="Q83" s="18"/>
      <c r="R83" s="18"/>
      <c r="S83" s="18"/>
      <c r="T83" s="18"/>
    </row>
    <row r="84" spans="1:20">
      <c r="A84" s="4">
        <v>80</v>
      </c>
      <c r="B84" s="17"/>
      <c r="C84" s="18"/>
      <c r="D84" s="18"/>
      <c r="E84" s="19"/>
      <c r="F84" s="18"/>
      <c r="G84" s="19"/>
      <c r="H84" s="19"/>
      <c r="I84" s="17"/>
      <c r="J84" s="18"/>
      <c r="K84" s="18"/>
      <c r="L84" s="18"/>
      <c r="M84" s="18"/>
      <c r="N84" s="18"/>
      <c r="O84" s="18"/>
      <c r="P84" s="24"/>
      <c r="Q84" s="18"/>
      <c r="R84" s="18"/>
      <c r="S84" s="18"/>
      <c r="T84" s="18"/>
    </row>
    <row r="85" spans="1:20">
      <c r="A85" s="4">
        <v>81</v>
      </c>
      <c r="B85" s="17"/>
      <c r="C85" s="18"/>
      <c r="D85" s="18"/>
      <c r="E85" s="19"/>
      <c r="F85" s="18"/>
      <c r="G85" s="19"/>
      <c r="H85" s="19"/>
      <c r="I85" s="17"/>
      <c r="J85" s="18"/>
      <c r="K85" s="18"/>
      <c r="L85" s="18"/>
      <c r="M85" s="18"/>
      <c r="N85" s="18"/>
      <c r="O85" s="18"/>
      <c r="P85" s="24"/>
      <c r="Q85" s="18"/>
      <c r="R85" s="18"/>
      <c r="S85" s="18"/>
      <c r="T85" s="18"/>
    </row>
    <row r="86" spans="1:20">
      <c r="A86" s="4">
        <v>82</v>
      </c>
      <c r="B86" s="17"/>
      <c r="C86" s="18"/>
      <c r="D86" s="18"/>
      <c r="E86" s="19"/>
      <c r="F86" s="18"/>
      <c r="G86" s="19"/>
      <c r="H86" s="19"/>
      <c r="I86" s="17"/>
      <c r="J86" s="18"/>
      <c r="K86" s="18"/>
      <c r="L86" s="18"/>
      <c r="M86" s="18"/>
      <c r="N86" s="18"/>
      <c r="O86" s="18"/>
      <c r="P86" s="24"/>
      <c r="Q86" s="18"/>
      <c r="R86" s="18"/>
      <c r="S86" s="18"/>
      <c r="T86" s="18"/>
    </row>
    <row r="87" spans="1:20">
      <c r="A87" s="4">
        <v>83</v>
      </c>
      <c r="B87" s="17"/>
      <c r="C87" s="18"/>
      <c r="D87" s="18"/>
      <c r="E87" s="19"/>
      <c r="F87" s="18"/>
      <c r="G87" s="19"/>
      <c r="H87" s="19"/>
      <c r="I87" s="17"/>
      <c r="J87" s="18"/>
      <c r="K87" s="18"/>
      <c r="L87" s="18"/>
      <c r="M87" s="18"/>
      <c r="N87" s="18"/>
      <c r="O87" s="18"/>
      <c r="P87" s="24"/>
      <c r="Q87" s="18"/>
      <c r="R87" s="18"/>
      <c r="S87" s="18"/>
      <c r="T87" s="18"/>
    </row>
    <row r="88" spans="1:20">
      <c r="A88" s="4">
        <v>84</v>
      </c>
      <c r="B88" s="17"/>
      <c r="C88" s="18"/>
      <c r="D88" s="18"/>
      <c r="E88" s="19"/>
      <c r="F88" s="18"/>
      <c r="G88" s="19"/>
      <c r="H88" s="19"/>
      <c r="I88" s="17"/>
      <c r="J88" s="18"/>
      <c r="K88" s="18"/>
      <c r="L88" s="18"/>
      <c r="M88" s="18"/>
      <c r="N88" s="18"/>
      <c r="O88" s="18"/>
      <c r="P88" s="24"/>
      <c r="Q88" s="18"/>
      <c r="R88" s="18"/>
      <c r="S88" s="18"/>
      <c r="T88" s="18"/>
    </row>
    <row r="89" spans="1:20">
      <c r="A89" s="4">
        <v>85</v>
      </c>
      <c r="B89" s="17"/>
      <c r="C89" s="18"/>
      <c r="D89" s="18"/>
      <c r="E89" s="19"/>
      <c r="F89" s="18"/>
      <c r="G89" s="19"/>
      <c r="H89" s="19"/>
      <c r="I89" s="17"/>
      <c r="J89" s="18"/>
      <c r="K89" s="18"/>
      <c r="L89" s="18"/>
      <c r="M89" s="18"/>
      <c r="N89" s="18"/>
      <c r="O89" s="18"/>
      <c r="P89" s="24"/>
      <c r="Q89" s="18"/>
      <c r="R89" s="18"/>
      <c r="S89" s="18"/>
      <c r="T89" s="18"/>
    </row>
    <row r="90" spans="1:20">
      <c r="A90" s="4">
        <v>86</v>
      </c>
      <c r="B90" s="17"/>
      <c r="C90" s="18"/>
      <c r="D90" s="18"/>
      <c r="E90" s="19"/>
      <c r="F90" s="18"/>
      <c r="G90" s="19"/>
      <c r="H90" s="19"/>
      <c r="I90" s="17"/>
      <c r="J90" s="18"/>
      <c r="K90" s="18"/>
      <c r="L90" s="18"/>
      <c r="M90" s="18"/>
      <c r="N90" s="18"/>
      <c r="O90" s="18"/>
      <c r="P90" s="24"/>
      <c r="Q90" s="18"/>
      <c r="R90" s="18"/>
      <c r="S90" s="18"/>
      <c r="T90" s="18"/>
    </row>
    <row r="91" spans="1:20">
      <c r="A91" s="4">
        <v>87</v>
      </c>
      <c r="B91" s="17"/>
      <c r="C91" s="18"/>
      <c r="D91" s="18"/>
      <c r="E91" s="19"/>
      <c r="F91" s="18"/>
      <c r="G91" s="19"/>
      <c r="H91" s="19"/>
      <c r="I91" s="17"/>
      <c r="J91" s="18"/>
      <c r="K91" s="18"/>
      <c r="L91" s="18"/>
      <c r="M91" s="18"/>
      <c r="N91" s="18"/>
      <c r="O91" s="18"/>
      <c r="P91" s="24"/>
      <c r="Q91" s="18"/>
      <c r="R91" s="18"/>
      <c r="S91" s="18"/>
      <c r="T91" s="18"/>
    </row>
    <row r="92" spans="1:20">
      <c r="A92" s="4">
        <v>88</v>
      </c>
      <c r="B92" s="17"/>
      <c r="C92" s="18"/>
      <c r="D92" s="18"/>
      <c r="E92" s="19"/>
      <c r="F92" s="18"/>
      <c r="G92" s="19"/>
      <c r="H92" s="19"/>
      <c r="I92" s="17"/>
      <c r="J92" s="18"/>
      <c r="K92" s="18"/>
      <c r="L92" s="18"/>
      <c r="M92" s="18"/>
      <c r="N92" s="18"/>
      <c r="O92" s="18"/>
      <c r="P92" s="24"/>
      <c r="Q92" s="18"/>
      <c r="R92" s="18"/>
      <c r="S92" s="18"/>
      <c r="T92" s="18"/>
    </row>
    <row r="93" spans="1:20">
      <c r="A93" s="4">
        <v>89</v>
      </c>
      <c r="B93" s="17"/>
      <c r="C93" s="18"/>
      <c r="D93" s="18"/>
      <c r="E93" s="19"/>
      <c r="F93" s="18"/>
      <c r="G93" s="19"/>
      <c r="H93" s="19"/>
      <c r="I93" s="17"/>
      <c r="J93" s="18"/>
      <c r="K93" s="18"/>
      <c r="L93" s="18"/>
      <c r="M93" s="18"/>
      <c r="N93" s="18"/>
      <c r="O93" s="18"/>
      <c r="P93" s="24"/>
      <c r="Q93" s="18"/>
      <c r="R93" s="18"/>
      <c r="S93" s="18"/>
      <c r="T93" s="18"/>
    </row>
    <row r="94" spans="1:20">
      <c r="A94" s="4">
        <v>90</v>
      </c>
      <c r="B94" s="17"/>
      <c r="C94" s="18"/>
      <c r="D94" s="18"/>
      <c r="E94" s="19"/>
      <c r="F94" s="18"/>
      <c r="G94" s="19"/>
      <c r="H94" s="19"/>
      <c r="I94" s="17"/>
      <c r="J94" s="18"/>
      <c r="K94" s="18"/>
      <c r="L94" s="18"/>
      <c r="M94" s="18"/>
      <c r="N94" s="18"/>
      <c r="O94" s="18"/>
      <c r="P94" s="24"/>
      <c r="Q94" s="18"/>
      <c r="R94" s="18"/>
      <c r="S94" s="18"/>
      <c r="T94" s="18"/>
    </row>
    <row r="95" spans="1:20">
      <c r="A95" s="4">
        <v>91</v>
      </c>
      <c r="B95" s="17"/>
      <c r="C95" s="18"/>
      <c r="D95" s="18"/>
      <c r="E95" s="19"/>
      <c r="F95" s="18"/>
      <c r="G95" s="19"/>
      <c r="H95" s="19"/>
      <c r="I95" s="17"/>
      <c r="J95" s="18"/>
      <c r="K95" s="18"/>
      <c r="L95" s="18"/>
      <c r="M95" s="18"/>
      <c r="N95" s="18"/>
      <c r="O95" s="18"/>
      <c r="P95" s="24"/>
      <c r="Q95" s="18"/>
      <c r="R95" s="18"/>
      <c r="S95" s="18"/>
      <c r="T95" s="18"/>
    </row>
    <row r="96" spans="1:20">
      <c r="A96" s="4">
        <v>92</v>
      </c>
      <c r="B96" s="17"/>
      <c r="C96" s="18"/>
      <c r="D96" s="18"/>
      <c r="E96" s="19"/>
      <c r="F96" s="18"/>
      <c r="G96" s="19"/>
      <c r="H96" s="19"/>
      <c r="I96" s="17"/>
      <c r="J96" s="18"/>
      <c r="K96" s="18"/>
      <c r="L96" s="18"/>
      <c r="M96" s="18"/>
      <c r="N96" s="18"/>
      <c r="O96" s="18"/>
      <c r="P96" s="24"/>
      <c r="Q96" s="18"/>
      <c r="R96" s="18"/>
      <c r="S96" s="18"/>
      <c r="T96" s="18"/>
    </row>
    <row r="97" spans="1:20">
      <c r="A97" s="4">
        <v>93</v>
      </c>
      <c r="B97" s="17"/>
      <c r="C97" s="18"/>
      <c r="D97" s="18"/>
      <c r="E97" s="19"/>
      <c r="F97" s="18"/>
      <c r="G97" s="19"/>
      <c r="H97" s="19"/>
      <c r="I97" s="17"/>
      <c r="J97" s="18"/>
      <c r="K97" s="18"/>
      <c r="L97" s="18"/>
      <c r="M97" s="18"/>
      <c r="N97" s="18"/>
      <c r="O97" s="18"/>
      <c r="P97" s="24"/>
      <c r="Q97" s="18"/>
      <c r="R97" s="18"/>
      <c r="S97" s="18"/>
      <c r="T97" s="18"/>
    </row>
    <row r="98" spans="1:20">
      <c r="A98" s="4">
        <v>94</v>
      </c>
      <c r="B98" s="17"/>
      <c r="C98" s="18"/>
      <c r="D98" s="18"/>
      <c r="E98" s="19"/>
      <c r="F98" s="18"/>
      <c r="G98" s="19"/>
      <c r="H98" s="19"/>
      <c r="I98" s="17"/>
      <c r="J98" s="18"/>
      <c r="K98" s="18"/>
      <c r="L98" s="18"/>
      <c r="M98" s="18"/>
      <c r="N98" s="18"/>
      <c r="O98" s="18"/>
      <c r="P98" s="24"/>
      <c r="Q98" s="18"/>
      <c r="R98" s="18"/>
      <c r="S98" s="18"/>
      <c r="T98" s="18"/>
    </row>
    <row r="99" spans="1:20">
      <c r="A99" s="4">
        <v>95</v>
      </c>
      <c r="B99" s="17"/>
      <c r="C99" s="18"/>
      <c r="D99" s="18"/>
      <c r="E99" s="19"/>
      <c r="F99" s="18"/>
      <c r="G99" s="19"/>
      <c r="H99" s="19"/>
      <c r="I99" s="17"/>
      <c r="J99" s="18"/>
      <c r="K99" s="18"/>
      <c r="L99" s="18"/>
      <c r="M99" s="18"/>
      <c r="N99" s="18"/>
      <c r="O99" s="18"/>
      <c r="P99" s="24"/>
      <c r="Q99" s="18"/>
      <c r="R99" s="18"/>
      <c r="S99" s="18"/>
      <c r="T99" s="18"/>
    </row>
    <row r="100" spans="1:20">
      <c r="A100" s="4">
        <v>96</v>
      </c>
      <c r="B100" s="17"/>
      <c r="C100" s="18"/>
      <c r="D100" s="18"/>
      <c r="E100" s="19"/>
      <c r="F100" s="18"/>
      <c r="G100" s="19"/>
      <c r="H100" s="19"/>
      <c r="I100" s="17"/>
      <c r="J100" s="18"/>
      <c r="K100" s="18"/>
      <c r="L100" s="18"/>
      <c r="M100" s="18"/>
      <c r="N100" s="18"/>
      <c r="O100" s="18"/>
      <c r="P100" s="24"/>
      <c r="Q100" s="18"/>
      <c r="R100" s="18"/>
      <c r="S100" s="18"/>
      <c r="T100" s="18"/>
    </row>
    <row r="101" spans="1:20">
      <c r="A101" s="4">
        <v>97</v>
      </c>
      <c r="B101" s="17"/>
      <c r="C101" s="18"/>
      <c r="D101" s="18"/>
      <c r="E101" s="19"/>
      <c r="F101" s="18"/>
      <c r="G101" s="19"/>
      <c r="H101" s="19"/>
      <c r="I101" s="17"/>
      <c r="J101" s="18"/>
      <c r="K101" s="18"/>
      <c r="L101" s="18"/>
      <c r="M101" s="18"/>
      <c r="N101" s="18"/>
      <c r="O101" s="18"/>
      <c r="P101" s="24"/>
      <c r="Q101" s="18"/>
      <c r="R101" s="18"/>
      <c r="S101" s="18"/>
      <c r="T101" s="18"/>
    </row>
    <row r="102" spans="1:20">
      <c r="A102" s="4">
        <v>98</v>
      </c>
      <c r="B102" s="17"/>
      <c r="C102" s="18"/>
      <c r="D102" s="18"/>
      <c r="E102" s="19"/>
      <c r="F102" s="18"/>
      <c r="G102" s="19"/>
      <c r="H102" s="19"/>
      <c r="I102" s="17"/>
      <c r="J102" s="18"/>
      <c r="K102" s="18"/>
      <c r="L102" s="18"/>
      <c r="M102" s="18"/>
      <c r="N102" s="18"/>
      <c r="O102" s="18"/>
      <c r="P102" s="24"/>
      <c r="Q102" s="18"/>
      <c r="R102" s="18"/>
      <c r="S102" s="18"/>
      <c r="T102" s="18"/>
    </row>
    <row r="103" spans="1:20">
      <c r="A103" s="4">
        <v>99</v>
      </c>
      <c r="B103" s="17"/>
      <c r="C103" s="18"/>
      <c r="D103" s="18"/>
      <c r="E103" s="19"/>
      <c r="F103" s="18"/>
      <c r="G103" s="19"/>
      <c r="H103" s="19"/>
      <c r="I103" s="17"/>
      <c r="J103" s="18"/>
      <c r="K103" s="18"/>
      <c r="L103" s="18"/>
      <c r="M103" s="18"/>
      <c r="N103" s="18"/>
      <c r="O103" s="18"/>
      <c r="P103" s="24"/>
      <c r="Q103" s="18"/>
      <c r="R103" s="18"/>
      <c r="S103" s="18"/>
      <c r="T103" s="18"/>
    </row>
    <row r="104" spans="1:20">
      <c r="A104" s="4">
        <v>100</v>
      </c>
      <c r="B104" s="17"/>
      <c r="C104" s="18"/>
      <c r="D104" s="18"/>
      <c r="E104" s="19"/>
      <c r="F104" s="18"/>
      <c r="G104" s="19"/>
      <c r="H104" s="19"/>
      <c r="I104" s="17"/>
      <c r="J104" s="18"/>
      <c r="K104" s="18"/>
      <c r="L104" s="18"/>
      <c r="M104" s="18"/>
      <c r="N104" s="18"/>
      <c r="O104" s="18"/>
      <c r="P104" s="24"/>
      <c r="Q104" s="18"/>
      <c r="R104" s="18"/>
      <c r="S104" s="18"/>
      <c r="T104" s="18"/>
    </row>
    <row r="105" spans="1:20">
      <c r="A105" s="4">
        <v>101</v>
      </c>
      <c r="B105" s="17"/>
      <c r="C105" s="18"/>
      <c r="D105" s="18"/>
      <c r="E105" s="19"/>
      <c r="F105" s="18"/>
      <c r="G105" s="19"/>
      <c r="H105" s="19"/>
      <c r="I105" s="17"/>
      <c r="J105" s="18"/>
      <c r="K105" s="18"/>
      <c r="L105" s="18"/>
      <c r="M105" s="18"/>
      <c r="N105" s="18"/>
      <c r="O105" s="18"/>
      <c r="P105" s="24"/>
      <c r="Q105" s="18"/>
      <c r="R105" s="18"/>
      <c r="S105" s="18"/>
      <c r="T105" s="18"/>
    </row>
    <row r="106" spans="1:20">
      <c r="A106" s="4">
        <v>102</v>
      </c>
      <c r="B106" s="17"/>
      <c r="C106" s="18"/>
      <c r="D106" s="18"/>
      <c r="E106" s="19"/>
      <c r="F106" s="18"/>
      <c r="G106" s="19"/>
      <c r="H106" s="19"/>
      <c r="I106" s="17"/>
      <c r="J106" s="18"/>
      <c r="K106" s="18"/>
      <c r="L106" s="18"/>
      <c r="M106" s="18"/>
      <c r="N106" s="18"/>
      <c r="O106" s="18"/>
      <c r="P106" s="24"/>
      <c r="Q106" s="18"/>
      <c r="R106" s="18"/>
      <c r="S106" s="18"/>
      <c r="T106" s="18"/>
    </row>
    <row r="107" spans="1:20">
      <c r="A107" s="4">
        <v>103</v>
      </c>
      <c r="B107" s="17"/>
      <c r="C107" s="18"/>
      <c r="D107" s="18"/>
      <c r="E107" s="19"/>
      <c r="F107" s="18"/>
      <c r="G107" s="19"/>
      <c r="H107" s="19"/>
      <c r="I107" s="17"/>
      <c r="J107" s="18"/>
      <c r="K107" s="18"/>
      <c r="L107" s="18"/>
      <c r="M107" s="18"/>
      <c r="N107" s="18"/>
      <c r="O107" s="18"/>
      <c r="P107" s="24"/>
      <c r="Q107" s="18"/>
      <c r="R107" s="18"/>
      <c r="S107" s="18"/>
      <c r="T107" s="18"/>
    </row>
    <row r="108" spans="1:20">
      <c r="A108" s="4">
        <v>104</v>
      </c>
      <c r="B108" s="17"/>
      <c r="C108" s="18"/>
      <c r="D108" s="18"/>
      <c r="E108" s="19"/>
      <c r="F108" s="18"/>
      <c r="G108" s="19"/>
      <c r="H108" s="19"/>
      <c r="I108" s="17"/>
      <c r="J108" s="18"/>
      <c r="K108" s="18"/>
      <c r="L108" s="18"/>
      <c r="M108" s="18"/>
      <c r="N108" s="18"/>
      <c r="O108" s="18"/>
      <c r="P108" s="24"/>
      <c r="Q108" s="18"/>
      <c r="R108" s="18"/>
      <c r="S108" s="18"/>
      <c r="T108" s="18"/>
    </row>
    <row r="109" spans="1:20">
      <c r="A109" s="4">
        <v>105</v>
      </c>
      <c r="B109" s="17"/>
      <c r="C109" s="18"/>
      <c r="D109" s="18"/>
      <c r="E109" s="19"/>
      <c r="F109" s="18"/>
      <c r="G109" s="19"/>
      <c r="H109" s="19"/>
      <c r="I109" s="17"/>
      <c r="J109" s="18"/>
      <c r="K109" s="18"/>
      <c r="L109" s="18"/>
      <c r="M109" s="18"/>
      <c r="N109" s="18"/>
      <c r="O109" s="18"/>
      <c r="P109" s="24"/>
      <c r="Q109" s="18"/>
      <c r="R109" s="18"/>
      <c r="S109" s="18"/>
      <c r="T109" s="18"/>
    </row>
    <row r="110" spans="1:20">
      <c r="A110" s="4">
        <v>106</v>
      </c>
      <c r="B110" s="17"/>
      <c r="C110" s="18"/>
      <c r="D110" s="18"/>
      <c r="E110" s="19"/>
      <c r="F110" s="18"/>
      <c r="G110" s="19"/>
      <c r="H110" s="19"/>
      <c r="I110" s="17"/>
      <c r="J110" s="18"/>
      <c r="K110" s="18"/>
      <c r="L110" s="18"/>
      <c r="M110" s="18"/>
      <c r="N110" s="18"/>
      <c r="O110" s="18"/>
      <c r="P110" s="24"/>
      <c r="Q110" s="18"/>
      <c r="R110" s="18"/>
      <c r="S110" s="18"/>
      <c r="T110" s="18"/>
    </row>
    <row r="111" spans="1:20">
      <c r="A111" s="4">
        <v>107</v>
      </c>
      <c r="B111" s="17"/>
      <c r="C111" s="18"/>
      <c r="D111" s="18"/>
      <c r="E111" s="19"/>
      <c r="F111" s="18"/>
      <c r="G111" s="19"/>
      <c r="H111" s="19"/>
      <c r="I111" s="17"/>
      <c r="J111" s="18"/>
      <c r="K111" s="18"/>
      <c r="L111" s="18"/>
      <c r="M111" s="18"/>
      <c r="N111" s="18"/>
      <c r="O111" s="18"/>
      <c r="P111" s="24"/>
      <c r="Q111" s="18"/>
      <c r="R111" s="18"/>
      <c r="S111" s="18"/>
      <c r="T111" s="18"/>
    </row>
    <row r="112" spans="1:20">
      <c r="A112" s="4">
        <v>108</v>
      </c>
      <c r="B112" s="17"/>
      <c r="C112" s="18"/>
      <c r="D112" s="18"/>
      <c r="E112" s="19"/>
      <c r="F112" s="18"/>
      <c r="G112" s="19"/>
      <c r="H112" s="19"/>
      <c r="I112" s="17"/>
      <c r="J112" s="18"/>
      <c r="K112" s="18"/>
      <c r="L112" s="18"/>
      <c r="M112" s="18"/>
      <c r="N112" s="18"/>
      <c r="O112" s="18"/>
      <c r="P112" s="24"/>
      <c r="Q112" s="18"/>
      <c r="R112" s="18"/>
      <c r="S112" s="18"/>
      <c r="T112" s="18"/>
    </row>
    <row r="113" spans="1:20">
      <c r="A113" s="4">
        <v>109</v>
      </c>
      <c r="B113" s="17"/>
      <c r="C113" s="18"/>
      <c r="D113" s="18"/>
      <c r="E113" s="19"/>
      <c r="F113" s="18"/>
      <c r="G113" s="19"/>
      <c r="H113" s="19"/>
      <c r="I113" s="17"/>
      <c r="J113" s="18"/>
      <c r="K113" s="18"/>
      <c r="L113" s="18"/>
      <c r="M113" s="18"/>
      <c r="N113" s="18"/>
      <c r="O113" s="18"/>
      <c r="P113" s="24"/>
      <c r="Q113" s="18"/>
      <c r="R113" s="18"/>
      <c r="S113" s="18"/>
      <c r="T113" s="18"/>
    </row>
    <row r="114" spans="1:20">
      <c r="A114" s="4">
        <v>110</v>
      </c>
      <c r="B114" s="17"/>
      <c r="C114" s="18"/>
      <c r="D114" s="18"/>
      <c r="E114" s="19"/>
      <c r="F114" s="18"/>
      <c r="G114" s="19"/>
      <c r="H114" s="19"/>
      <c r="I114" s="17"/>
      <c r="J114" s="18"/>
      <c r="K114" s="18"/>
      <c r="L114" s="18"/>
      <c r="M114" s="18"/>
      <c r="N114" s="18"/>
      <c r="O114" s="18"/>
      <c r="P114" s="24"/>
      <c r="Q114" s="18"/>
      <c r="R114" s="18"/>
      <c r="S114" s="18"/>
      <c r="T114" s="18"/>
    </row>
    <row r="115" spans="1:20">
      <c r="A115" s="4">
        <v>111</v>
      </c>
      <c r="B115" s="17"/>
      <c r="C115" s="18"/>
      <c r="D115" s="18"/>
      <c r="E115" s="19"/>
      <c r="F115" s="18"/>
      <c r="G115" s="19"/>
      <c r="H115" s="19"/>
      <c r="I115" s="17"/>
      <c r="J115" s="18"/>
      <c r="K115" s="18"/>
      <c r="L115" s="18"/>
      <c r="M115" s="18"/>
      <c r="N115" s="18"/>
      <c r="O115" s="18"/>
      <c r="P115" s="24"/>
      <c r="Q115" s="18"/>
      <c r="R115" s="18"/>
      <c r="S115" s="18"/>
      <c r="T115" s="18"/>
    </row>
    <row r="116" spans="1:20">
      <c r="A116" s="4">
        <v>112</v>
      </c>
      <c r="B116" s="17"/>
      <c r="C116" s="18"/>
      <c r="D116" s="18"/>
      <c r="E116" s="19"/>
      <c r="F116" s="18"/>
      <c r="G116" s="19"/>
      <c r="H116" s="19"/>
      <c r="I116" s="17"/>
      <c r="J116" s="18"/>
      <c r="K116" s="18"/>
      <c r="L116" s="18"/>
      <c r="M116" s="18"/>
      <c r="N116" s="18"/>
      <c r="O116" s="18"/>
      <c r="P116" s="24"/>
      <c r="Q116" s="18"/>
      <c r="R116" s="18"/>
      <c r="S116" s="18"/>
      <c r="T116" s="18"/>
    </row>
    <row r="117" spans="1:20">
      <c r="A117" s="4">
        <v>113</v>
      </c>
      <c r="B117" s="17"/>
      <c r="C117" s="18"/>
      <c r="D117" s="18"/>
      <c r="E117" s="19"/>
      <c r="F117" s="18"/>
      <c r="G117" s="19"/>
      <c r="H117" s="19"/>
      <c r="I117" s="17"/>
      <c r="J117" s="18"/>
      <c r="K117" s="18"/>
      <c r="L117" s="18"/>
      <c r="M117" s="18"/>
      <c r="N117" s="18"/>
      <c r="O117" s="18"/>
      <c r="P117" s="24"/>
      <c r="Q117" s="18"/>
      <c r="R117" s="18"/>
      <c r="S117" s="18"/>
      <c r="T117" s="18"/>
    </row>
    <row r="118" spans="1:20">
      <c r="A118" s="4">
        <v>114</v>
      </c>
      <c r="B118" s="17"/>
      <c r="C118" s="18"/>
      <c r="D118" s="18"/>
      <c r="E118" s="19"/>
      <c r="F118" s="18"/>
      <c r="G118" s="19"/>
      <c r="H118" s="19"/>
      <c r="I118" s="17"/>
      <c r="J118" s="18"/>
      <c r="K118" s="18"/>
      <c r="L118" s="18"/>
      <c r="M118" s="18"/>
      <c r="N118" s="18"/>
      <c r="O118" s="18"/>
      <c r="P118" s="24"/>
      <c r="Q118" s="18"/>
      <c r="R118" s="18"/>
      <c r="S118" s="18"/>
      <c r="T118" s="18"/>
    </row>
    <row r="119" spans="1:20">
      <c r="A119" s="4">
        <v>115</v>
      </c>
      <c r="B119" s="17"/>
      <c r="C119" s="18"/>
      <c r="D119" s="18"/>
      <c r="E119" s="19"/>
      <c r="F119" s="18"/>
      <c r="G119" s="19"/>
      <c r="H119" s="19"/>
      <c r="I119" s="17"/>
      <c r="J119" s="18"/>
      <c r="K119" s="18"/>
      <c r="L119" s="18"/>
      <c r="M119" s="18"/>
      <c r="N119" s="18"/>
      <c r="O119" s="18"/>
      <c r="P119" s="24"/>
      <c r="Q119" s="18"/>
      <c r="R119" s="18"/>
      <c r="S119" s="18"/>
      <c r="T119" s="18"/>
    </row>
    <row r="120" spans="1:20">
      <c r="A120" s="4">
        <v>116</v>
      </c>
      <c r="B120" s="17"/>
      <c r="C120" s="18"/>
      <c r="D120" s="18"/>
      <c r="E120" s="19"/>
      <c r="F120" s="18"/>
      <c r="G120" s="19"/>
      <c r="H120" s="19"/>
      <c r="I120" s="17"/>
      <c r="J120" s="18"/>
      <c r="K120" s="18"/>
      <c r="L120" s="18"/>
      <c r="M120" s="18"/>
      <c r="N120" s="18"/>
      <c r="O120" s="18"/>
      <c r="P120" s="24"/>
      <c r="Q120" s="18"/>
      <c r="R120" s="18"/>
      <c r="S120" s="18"/>
      <c r="T120" s="18"/>
    </row>
    <row r="121" spans="1:20">
      <c r="A121" s="4">
        <v>117</v>
      </c>
      <c r="B121" s="17"/>
      <c r="C121" s="18"/>
      <c r="D121" s="18"/>
      <c r="E121" s="19"/>
      <c r="F121" s="18"/>
      <c r="G121" s="19"/>
      <c r="H121" s="19"/>
      <c r="I121" s="17"/>
      <c r="J121" s="18"/>
      <c r="K121" s="18"/>
      <c r="L121" s="18"/>
      <c r="M121" s="18"/>
      <c r="N121" s="18"/>
      <c r="O121" s="18"/>
      <c r="P121" s="24"/>
      <c r="Q121" s="18"/>
      <c r="R121" s="18"/>
      <c r="S121" s="18"/>
      <c r="T121" s="18"/>
    </row>
    <row r="122" spans="1:20">
      <c r="A122" s="4">
        <v>118</v>
      </c>
      <c r="B122" s="17"/>
      <c r="C122" s="18"/>
      <c r="D122" s="18"/>
      <c r="E122" s="19"/>
      <c r="F122" s="18"/>
      <c r="G122" s="19"/>
      <c r="H122" s="19"/>
      <c r="I122" s="17"/>
      <c r="J122" s="18"/>
      <c r="K122" s="18"/>
      <c r="L122" s="18"/>
      <c r="M122" s="18"/>
      <c r="N122" s="18"/>
      <c r="O122" s="18"/>
      <c r="P122" s="24"/>
      <c r="Q122" s="18"/>
      <c r="R122" s="18"/>
      <c r="S122" s="18"/>
      <c r="T122" s="18"/>
    </row>
    <row r="123" spans="1:20">
      <c r="A123" s="4">
        <v>119</v>
      </c>
      <c r="B123" s="17"/>
      <c r="C123" s="18"/>
      <c r="D123" s="18"/>
      <c r="E123" s="19"/>
      <c r="F123" s="18"/>
      <c r="G123" s="19"/>
      <c r="H123" s="19"/>
      <c r="I123" s="17"/>
      <c r="J123" s="18"/>
      <c r="K123" s="18"/>
      <c r="L123" s="18"/>
      <c r="M123" s="18"/>
      <c r="N123" s="18"/>
      <c r="O123" s="18"/>
      <c r="P123" s="24"/>
      <c r="Q123" s="18"/>
      <c r="R123" s="18"/>
      <c r="S123" s="18"/>
      <c r="T123" s="18"/>
    </row>
    <row r="124" spans="1:20">
      <c r="A124" s="4">
        <v>120</v>
      </c>
      <c r="B124" s="17"/>
      <c r="C124" s="18"/>
      <c r="D124" s="18"/>
      <c r="E124" s="19"/>
      <c r="F124" s="18"/>
      <c r="G124" s="19"/>
      <c r="H124" s="19"/>
      <c r="I124" s="17"/>
      <c r="J124" s="18"/>
      <c r="K124" s="18"/>
      <c r="L124" s="18"/>
      <c r="M124" s="18"/>
      <c r="N124" s="18"/>
      <c r="O124" s="18"/>
      <c r="P124" s="24"/>
      <c r="Q124" s="18"/>
      <c r="R124" s="18"/>
      <c r="S124" s="18"/>
      <c r="T124" s="18"/>
    </row>
    <row r="125" spans="1:20">
      <c r="A125" s="4">
        <v>121</v>
      </c>
      <c r="B125" s="17"/>
      <c r="C125" s="18"/>
      <c r="D125" s="18"/>
      <c r="E125" s="19"/>
      <c r="F125" s="18"/>
      <c r="G125" s="19"/>
      <c r="H125" s="19"/>
      <c r="I125" s="17"/>
      <c r="J125" s="18"/>
      <c r="K125" s="18"/>
      <c r="L125" s="18"/>
      <c r="M125" s="18"/>
      <c r="N125" s="18"/>
      <c r="O125" s="18"/>
      <c r="P125" s="24"/>
      <c r="Q125" s="18"/>
      <c r="R125" s="18"/>
      <c r="S125" s="18"/>
      <c r="T125" s="18"/>
    </row>
    <row r="126" spans="1:20">
      <c r="A126" s="4">
        <v>122</v>
      </c>
      <c r="B126" s="17"/>
      <c r="C126" s="18"/>
      <c r="D126" s="18"/>
      <c r="E126" s="19"/>
      <c r="F126" s="18"/>
      <c r="G126" s="19"/>
      <c r="H126" s="19"/>
      <c r="I126" s="17"/>
      <c r="J126" s="18"/>
      <c r="K126" s="18"/>
      <c r="L126" s="18"/>
      <c r="M126" s="18"/>
      <c r="N126" s="18"/>
      <c r="O126" s="18"/>
      <c r="P126" s="24"/>
      <c r="Q126" s="18"/>
      <c r="R126" s="18"/>
      <c r="S126" s="18"/>
      <c r="T126" s="18"/>
    </row>
    <row r="127" spans="1:20">
      <c r="A127" s="4">
        <v>123</v>
      </c>
      <c r="B127" s="17"/>
      <c r="C127" s="18"/>
      <c r="D127" s="18"/>
      <c r="E127" s="19"/>
      <c r="F127" s="18"/>
      <c r="G127" s="19"/>
      <c r="H127" s="19"/>
      <c r="I127" s="17"/>
      <c r="J127" s="18"/>
      <c r="K127" s="18"/>
      <c r="L127" s="18"/>
      <c r="M127" s="18"/>
      <c r="N127" s="18"/>
      <c r="O127" s="18"/>
      <c r="P127" s="24"/>
      <c r="Q127" s="18"/>
      <c r="R127" s="18"/>
      <c r="S127" s="18"/>
      <c r="T127" s="18"/>
    </row>
    <row r="128" spans="1:20">
      <c r="A128" s="4">
        <v>124</v>
      </c>
      <c r="B128" s="17"/>
      <c r="C128" s="18"/>
      <c r="D128" s="18"/>
      <c r="E128" s="19"/>
      <c r="F128" s="18"/>
      <c r="G128" s="19"/>
      <c r="H128" s="19"/>
      <c r="I128" s="17"/>
      <c r="J128" s="18"/>
      <c r="K128" s="18"/>
      <c r="L128" s="18"/>
      <c r="M128" s="18"/>
      <c r="N128" s="18"/>
      <c r="O128" s="18"/>
      <c r="P128" s="24"/>
      <c r="Q128" s="18"/>
      <c r="R128" s="18"/>
      <c r="S128" s="18"/>
      <c r="T128" s="18"/>
    </row>
    <row r="129" spans="1:20">
      <c r="A129" s="4">
        <v>125</v>
      </c>
      <c r="B129" s="17"/>
      <c r="C129" s="18"/>
      <c r="D129" s="18"/>
      <c r="E129" s="19"/>
      <c r="F129" s="18"/>
      <c r="G129" s="19"/>
      <c r="H129" s="19"/>
      <c r="I129" s="17"/>
      <c r="J129" s="18"/>
      <c r="K129" s="18"/>
      <c r="L129" s="18"/>
      <c r="M129" s="18"/>
      <c r="N129" s="18"/>
      <c r="O129" s="18"/>
      <c r="P129" s="24"/>
      <c r="Q129" s="18"/>
      <c r="R129" s="18"/>
      <c r="S129" s="18"/>
      <c r="T129" s="18"/>
    </row>
    <row r="130" spans="1:20">
      <c r="A130" s="4">
        <v>126</v>
      </c>
      <c r="B130" s="17"/>
      <c r="C130" s="18"/>
      <c r="D130" s="18"/>
      <c r="E130" s="19"/>
      <c r="F130" s="18"/>
      <c r="G130" s="19"/>
      <c r="H130" s="19"/>
      <c r="I130" s="17"/>
      <c r="J130" s="18"/>
      <c r="K130" s="18"/>
      <c r="L130" s="18"/>
      <c r="M130" s="18"/>
      <c r="N130" s="18"/>
      <c r="O130" s="18"/>
      <c r="P130" s="24"/>
      <c r="Q130" s="18"/>
      <c r="R130" s="18"/>
      <c r="S130" s="18"/>
      <c r="T130" s="18"/>
    </row>
    <row r="131" spans="1:20">
      <c r="A131" s="4">
        <v>127</v>
      </c>
      <c r="B131" s="17"/>
      <c r="C131" s="18"/>
      <c r="D131" s="18"/>
      <c r="E131" s="19"/>
      <c r="F131" s="18"/>
      <c r="G131" s="19"/>
      <c r="H131" s="19"/>
      <c r="I131" s="17"/>
      <c r="J131" s="18"/>
      <c r="K131" s="18"/>
      <c r="L131" s="18"/>
      <c r="M131" s="18"/>
      <c r="N131" s="18"/>
      <c r="O131" s="18"/>
      <c r="P131" s="24"/>
      <c r="Q131" s="18"/>
      <c r="R131" s="18"/>
      <c r="S131" s="18"/>
      <c r="T131" s="18"/>
    </row>
    <row r="132" spans="1:20">
      <c r="A132" s="4">
        <v>128</v>
      </c>
      <c r="B132" s="17"/>
      <c r="C132" s="18"/>
      <c r="D132" s="18"/>
      <c r="E132" s="19"/>
      <c r="F132" s="18"/>
      <c r="G132" s="19"/>
      <c r="H132" s="19"/>
      <c r="I132" s="17"/>
      <c r="J132" s="18"/>
      <c r="K132" s="18"/>
      <c r="L132" s="18"/>
      <c r="M132" s="18"/>
      <c r="N132" s="18"/>
      <c r="O132" s="18"/>
      <c r="P132" s="24"/>
      <c r="Q132" s="18"/>
      <c r="R132" s="18"/>
      <c r="S132" s="18"/>
      <c r="T132" s="18"/>
    </row>
    <row r="133" spans="1:20">
      <c r="A133" s="4">
        <v>129</v>
      </c>
      <c r="B133" s="17"/>
      <c r="C133" s="18"/>
      <c r="D133" s="18"/>
      <c r="E133" s="19"/>
      <c r="F133" s="18"/>
      <c r="G133" s="19"/>
      <c r="H133" s="19"/>
      <c r="I133" s="17"/>
      <c r="J133" s="18"/>
      <c r="K133" s="18"/>
      <c r="L133" s="18"/>
      <c r="M133" s="18"/>
      <c r="N133" s="18"/>
      <c r="O133" s="18"/>
      <c r="P133" s="24"/>
      <c r="Q133" s="18"/>
      <c r="R133" s="18"/>
      <c r="S133" s="18"/>
      <c r="T133" s="18"/>
    </row>
    <row r="134" spans="1:20">
      <c r="A134" s="4">
        <v>130</v>
      </c>
      <c r="B134" s="17"/>
      <c r="C134" s="18"/>
      <c r="D134" s="18"/>
      <c r="E134" s="19"/>
      <c r="F134" s="18"/>
      <c r="G134" s="19"/>
      <c r="H134" s="19"/>
      <c r="I134" s="17"/>
      <c r="J134" s="18"/>
      <c r="K134" s="18"/>
      <c r="L134" s="18"/>
      <c r="M134" s="18"/>
      <c r="N134" s="18"/>
      <c r="O134" s="18"/>
      <c r="P134" s="24"/>
      <c r="Q134" s="18"/>
      <c r="R134" s="18"/>
      <c r="S134" s="18"/>
      <c r="T134" s="18"/>
    </row>
    <row r="135" spans="1:20">
      <c r="A135" s="4">
        <v>131</v>
      </c>
      <c r="B135" s="17"/>
      <c r="C135" s="18"/>
      <c r="D135" s="18"/>
      <c r="E135" s="19"/>
      <c r="F135" s="18"/>
      <c r="G135" s="19"/>
      <c r="H135" s="19"/>
      <c r="I135" s="17"/>
      <c r="J135" s="18"/>
      <c r="K135" s="18"/>
      <c r="L135" s="18"/>
      <c r="M135" s="18"/>
      <c r="N135" s="18"/>
      <c r="O135" s="18"/>
      <c r="P135" s="24"/>
      <c r="Q135" s="18"/>
      <c r="R135" s="18"/>
      <c r="S135" s="18"/>
      <c r="T135" s="18"/>
    </row>
    <row r="136" spans="1:20">
      <c r="A136" s="4">
        <v>132</v>
      </c>
      <c r="B136" s="17"/>
      <c r="C136" s="18"/>
      <c r="D136" s="18"/>
      <c r="E136" s="19"/>
      <c r="F136" s="18"/>
      <c r="G136" s="19"/>
      <c r="H136" s="19"/>
      <c r="I136" s="17"/>
      <c r="J136" s="18"/>
      <c r="K136" s="18"/>
      <c r="L136" s="18"/>
      <c r="M136" s="18"/>
      <c r="N136" s="18"/>
      <c r="O136" s="18"/>
      <c r="P136" s="24"/>
      <c r="Q136" s="18"/>
      <c r="R136" s="18"/>
      <c r="S136" s="18"/>
      <c r="T136" s="18"/>
    </row>
    <row r="137" spans="1:20">
      <c r="A137" s="4">
        <v>133</v>
      </c>
      <c r="B137" s="17"/>
      <c r="C137" s="18"/>
      <c r="D137" s="18"/>
      <c r="E137" s="19"/>
      <c r="F137" s="18"/>
      <c r="G137" s="19"/>
      <c r="H137" s="19"/>
      <c r="I137" s="17"/>
      <c r="J137" s="18"/>
      <c r="K137" s="18"/>
      <c r="L137" s="18"/>
      <c r="M137" s="18"/>
      <c r="N137" s="18"/>
      <c r="O137" s="18"/>
      <c r="P137" s="24"/>
      <c r="Q137" s="18"/>
      <c r="R137" s="18"/>
      <c r="S137" s="18"/>
      <c r="T137" s="18"/>
    </row>
    <row r="138" spans="1:20">
      <c r="A138" s="4">
        <v>134</v>
      </c>
      <c r="B138" s="17"/>
      <c r="C138" s="18"/>
      <c r="D138" s="18"/>
      <c r="E138" s="19"/>
      <c r="F138" s="18"/>
      <c r="G138" s="19"/>
      <c r="H138" s="19"/>
      <c r="I138" s="17"/>
      <c r="J138" s="18"/>
      <c r="K138" s="18"/>
      <c r="L138" s="18"/>
      <c r="M138" s="18"/>
      <c r="N138" s="18"/>
      <c r="O138" s="18"/>
      <c r="P138" s="24"/>
      <c r="Q138" s="18"/>
      <c r="R138" s="18"/>
      <c r="S138" s="18"/>
      <c r="T138" s="18"/>
    </row>
    <row r="139" spans="1:20">
      <c r="A139" s="4">
        <v>135</v>
      </c>
      <c r="B139" s="17"/>
      <c r="C139" s="18"/>
      <c r="D139" s="18"/>
      <c r="E139" s="19"/>
      <c r="F139" s="18"/>
      <c r="G139" s="19"/>
      <c r="H139" s="19"/>
      <c r="I139" s="17"/>
      <c r="J139" s="18"/>
      <c r="K139" s="18"/>
      <c r="L139" s="18"/>
      <c r="M139" s="18"/>
      <c r="N139" s="18"/>
      <c r="O139" s="18"/>
      <c r="P139" s="24"/>
      <c r="Q139" s="18"/>
      <c r="R139" s="18"/>
      <c r="S139" s="18"/>
      <c r="T139" s="18"/>
    </row>
    <row r="140" spans="1:20">
      <c r="A140" s="4">
        <v>136</v>
      </c>
      <c r="B140" s="17"/>
      <c r="C140" s="18"/>
      <c r="D140" s="18"/>
      <c r="E140" s="19"/>
      <c r="F140" s="18"/>
      <c r="G140" s="19"/>
      <c r="H140" s="19"/>
      <c r="I140" s="17"/>
      <c r="J140" s="18"/>
      <c r="K140" s="18"/>
      <c r="L140" s="18"/>
      <c r="M140" s="18"/>
      <c r="N140" s="18"/>
      <c r="O140" s="18"/>
      <c r="P140" s="24"/>
      <c r="Q140" s="18"/>
      <c r="R140" s="18"/>
      <c r="S140" s="18"/>
      <c r="T140" s="18"/>
    </row>
    <row r="141" spans="1:20">
      <c r="A141" s="4">
        <v>137</v>
      </c>
      <c r="B141" s="17"/>
      <c r="C141" s="18"/>
      <c r="D141" s="18"/>
      <c r="E141" s="19"/>
      <c r="F141" s="18"/>
      <c r="G141" s="19"/>
      <c r="H141" s="19"/>
      <c r="I141" s="17"/>
      <c r="J141" s="18"/>
      <c r="K141" s="18"/>
      <c r="L141" s="18"/>
      <c r="M141" s="18"/>
      <c r="N141" s="18"/>
      <c r="O141" s="18"/>
      <c r="P141" s="24"/>
      <c r="Q141" s="18"/>
      <c r="R141" s="18"/>
      <c r="S141" s="18"/>
      <c r="T141" s="18"/>
    </row>
    <row r="142" spans="1:20">
      <c r="A142" s="4">
        <v>138</v>
      </c>
      <c r="B142" s="17"/>
      <c r="C142" s="18"/>
      <c r="D142" s="18"/>
      <c r="E142" s="19"/>
      <c r="F142" s="18"/>
      <c r="G142" s="19"/>
      <c r="H142" s="19"/>
      <c r="I142" s="17"/>
      <c r="J142" s="18"/>
      <c r="K142" s="18"/>
      <c r="L142" s="18"/>
      <c r="M142" s="18"/>
      <c r="N142" s="18"/>
      <c r="O142" s="18"/>
      <c r="P142" s="24"/>
      <c r="Q142" s="18"/>
      <c r="R142" s="18"/>
      <c r="S142" s="18"/>
      <c r="T142" s="18"/>
    </row>
    <row r="143" spans="1:20">
      <c r="A143" s="4">
        <v>139</v>
      </c>
      <c r="B143" s="17"/>
      <c r="C143" s="18"/>
      <c r="D143" s="18"/>
      <c r="E143" s="19"/>
      <c r="F143" s="18"/>
      <c r="G143" s="19"/>
      <c r="H143" s="19"/>
      <c r="I143" s="17"/>
      <c r="J143" s="18"/>
      <c r="K143" s="18"/>
      <c r="L143" s="18"/>
      <c r="M143" s="18"/>
      <c r="N143" s="18"/>
      <c r="O143" s="18"/>
      <c r="P143" s="24"/>
      <c r="Q143" s="18"/>
      <c r="R143" s="18"/>
      <c r="S143" s="18"/>
      <c r="T143" s="18"/>
    </row>
    <row r="144" spans="1:20">
      <c r="A144" s="4">
        <v>140</v>
      </c>
      <c r="B144" s="17"/>
      <c r="C144" s="18"/>
      <c r="D144" s="18"/>
      <c r="E144" s="19"/>
      <c r="F144" s="18"/>
      <c r="G144" s="19"/>
      <c r="H144" s="19"/>
      <c r="I144" s="17"/>
      <c r="J144" s="18"/>
      <c r="K144" s="18"/>
      <c r="L144" s="18"/>
      <c r="M144" s="18"/>
      <c r="N144" s="18"/>
      <c r="O144" s="18"/>
      <c r="P144" s="24"/>
      <c r="Q144" s="18"/>
      <c r="R144" s="18"/>
      <c r="S144" s="18"/>
      <c r="T144" s="18"/>
    </row>
    <row r="145" spans="1:20">
      <c r="A145" s="4">
        <v>141</v>
      </c>
      <c r="B145" s="17"/>
      <c r="C145" s="18"/>
      <c r="D145" s="18"/>
      <c r="E145" s="19"/>
      <c r="F145" s="18"/>
      <c r="G145" s="19"/>
      <c r="H145" s="19"/>
      <c r="I145" s="17"/>
      <c r="J145" s="18"/>
      <c r="K145" s="18"/>
      <c r="L145" s="18"/>
      <c r="M145" s="18"/>
      <c r="N145" s="18"/>
      <c r="O145" s="18"/>
      <c r="P145" s="24"/>
      <c r="Q145" s="18"/>
      <c r="R145" s="18"/>
      <c r="S145" s="18"/>
      <c r="T145" s="18"/>
    </row>
    <row r="146" spans="1:20">
      <c r="A146" s="4">
        <v>142</v>
      </c>
      <c r="B146" s="17"/>
      <c r="C146" s="18"/>
      <c r="D146" s="18"/>
      <c r="E146" s="19"/>
      <c r="F146" s="18"/>
      <c r="G146" s="19"/>
      <c r="H146" s="19"/>
      <c r="I146" s="17"/>
      <c r="J146" s="18"/>
      <c r="K146" s="18"/>
      <c r="L146" s="18"/>
      <c r="M146" s="18"/>
      <c r="N146" s="18"/>
      <c r="O146" s="18"/>
      <c r="P146" s="24"/>
      <c r="Q146" s="18"/>
      <c r="R146" s="18"/>
      <c r="S146" s="18"/>
      <c r="T146" s="18"/>
    </row>
    <row r="147" spans="1:20">
      <c r="A147" s="4">
        <v>143</v>
      </c>
      <c r="B147" s="17"/>
      <c r="C147" s="18"/>
      <c r="D147" s="18"/>
      <c r="E147" s="19"/>
      <c r="F147" s="18"/>
      <c r="G147" s="19"/>
      <c r="H147" s="19"/>
      <c r="I147" s="17"/>
      <c r="J147" s="18"/>
      <c r="K147" s="18"/>
      <c r="L147" s="18"/>
      <c r="M147" s="18"/>
      <c r="N147" s="18"/>
      <c r="O147" s="18"/>
      <c r="P147" s="24"/>
      <c r="Q147" s="18"/>
      <c r="R147" s="18"/>
      <c r="S147" s="18"/>
      <c r="T147" s="18"/>
    </row>
    <row r="148" spans="1:20">
      <c r="A148" s="4">
        <v>144</v>
      </c>
      <c r="B148" s="17"/>
      <c r="C148" s="18"/>
      <c r="D148" s="18"/>
      <c r="E148" s="19"/>
      <c r="F148" s="18"/>
      <c r="G148" s="19"/>
      <c r="H148" s="19"/>
      <c r="I148" s="17"/>
      <c r="J148" s="18"/>
      <c r="K148" s="18"/>
      <c r="L148" s="18"/>
      <c r="M148" s="18"/>
      <c r="N148" s="18"/>
      <c r="O148" s="18"/>
      <c r="P148" s="24"/>
      <c r="Q148" s="18"/>
      <c r="R148" s="18"/>
      <c r="S148" s="18"/>
      <c r="T148" s="18"/>
    </row>
    <row r="149" spans="1:20">
      <c r="A149" s="4">
        <v>145</v>
      </c>
      <c r="B149" s="17"/>
      <c r="C149" s="18"/>
      <c r="D149" s="18"/>
      <c r="E149" s="19"/>
      <c r="F149" s="18"/>
      <c r="G149" s="19"/>
      <c r="H149" s="19"/>
      <c r="I149" s="17"/>
      <c r="J149" s="18"/>
      <c r="K149" s="18"/>
      <c r="L149" s="18"/>
      <c r="M149" s="18"/>
      <c r="N149" s="18"/>
      <c r="O149" s="18"/>
      <c r="P149" s="24"/>
      <c r="Q149" s="18"/>
      <c r="R149" s="18"/>
      <c r="S149" s="18"/>
      <c r="T149" s="18"/>
    </row>
    <row r="150" spans="1:20">
      <c r="A150" s="4">
        <v>146</v>
      </c>
      <c r="B150" s="17"/>
      <c r="C150" s="18"/>
      <c r="D150" s="18"/>
      <c r="E150" s="19"/>
      <c r="F150" s="18"/>
      <c r="G150" s="19"/>
      <c r="H150" s="19"/>
      <c r="I150" s="17"/>
      <c r="J150" s="18"/>
      <c r="K150" s="18"/>
      <c r="L150" s="18"/>
      <c r="M150" s="18"/>
      <c r="N150" s="18"/>
      <c r="O150" s="18"/>
      <c r="P150" s="24"/>
      <c r="Q150" s="18"/>
      <c r="R150" s="18"/>
      <c r="S150" s="18"/>
      <c r="T150" s="18"/>
    </row>
    <row r="151" spans="1:20">
      <c r="A151" s="4">
        <v>147</v>
      </c>
      <c r="B151" s="17"/>
      <c r="C151" s="18"/>
      <c r="D151" s="18"/>
      <c r="E151" s="19"/>
      <c r="F151" s="18"/>
      <c r="G151" s="19"/>
      <c r="H151" s="19"/>
      <c r="I151" s="17"/>
      <c r="J151" s="18"/>
      <c r="K151" s="18"/>
      <c r="L151" s="18"/>
      <c r="M151" s="18"/>
      <c r="N151" s="18"/>
      <c r="O151" s="18"/>
      <c r="P151" s="24"/>
      <c r="Q151" s="18"/>
      <c r="R151" s="18"/>
      <c r="S151" s="18"/>
      <c r="T151" s="18"/>
    </row>
    <row r="152" spans="1:20">
      <c r="A152" s="4">
        <v>148</v>
      </c>
      <c r="B152" s="17"/>
      <c r="C152" s="18"/>
      <c r="D152" s="18"/>
      <c r="E152" s="19"/>
      <c r="F152" s="18"/>
      <c r="G152" s="19"/>
      <c r="H152" s="19"/>
      <c r="I152" s="17"/>
      <c r="J152" s="18"/>
      <c r="K152" s="18"/>
      <c r="L152" s="18"/>
      <c r="M152" s="18"/>
      <c r="N152" s="18"/>
      <c r="O152" s="18"/>
      <c r="P152" s="24"/>
      <c r="Q152" s="18"/>
      <c r="R152" s="18"/>
      <c r="S152" s="18"/>
      <c r="T152" s="18"/>
    </row>
    <row r="153" spans="1:20">
      <c r="A153" s="4">
        <v>149</v>
      </c>
      <c r="B153" s="17"/>
      <c r="C153" s="18"/>
      <c r="D153" s="18"/>
      <c r="E153" s="19"/>
      <c r="F153" s="18"/>
      <c r="G153" s="19"/>
      <c r="H153" s="19"/>
      <c r="I153" s="17"/>
      <c r="J153" s="18"/>
      <c r="K153" s="18"/>
      <c r="L153" s="18"/>
      <c r="M153" s="18"/>
      <c r="N153" s="18"/>
      <c r="O153" s="18"/>
      <c r="P153" s="24"/>
      <c r="Q153" s="18"/>
      <c r="R153" s="18"/>
      <c r="S153" s="18"/>
      <c r="T153" s="18"/>
    </row>
    <row r="154" spans="1:20">
      <c r="A154" s="4">
        <v>150</v>
      </c>
      <c r="B154" s="17"/>
      <c r="C154" s="18"/>
      <c r="D154" s="18"/>
      <c r="E154" s="19"/>
      <c r="F154" s="18"/>
      <c r="G154" s="19"/>
      <c r="H154" s="19"/>
      <c r="I154" s="17"/>
      <c r="J154" s="18"/>
      <c r="K154" s="18"/>
      <c r="L154" s="18"/>
      <c r="M154" s="18"/>
      <c r="N154" s="18"/>
      <c r="O154" s="18"/>
      <c r="P154" s="24"/>
      <c r="Q154" s="18"/>
      <c r="R154" s="18"/>
      <c r="S154" s="18"/>
      <c r="T154" s="18"/>
    </row>
    <row r="155" spans="1:20">
      <c r="A155" s="4">
        <v>151</v>
      </c>
      <c r="B155" s="17"/>
      <c r="C155" s="18"/>
      <c r="D155" s="18"/>
      <c r="E155" s="19"/>
      <c r="F155" s="18"/>
      <c r="G155" s="19"/>
      <c r="H155" s="19"/>
      <c r="I155" s="17"/>
      <c r="J155" s="18"/>
      <c r="K155" s="18"/>
      <c r="L155" s="18"/>
      <c r="M155" s="18"/>
      <c r="N155" s="18"/>
      <c r="O155" s="18"/>
      <c r="P155" s="24"/>
      <c r="Q155" s="18"/>
      <c r="R155" s="18"/>
      <c r="S155" s="18"/>
      <c r="T155" s="18"/>
    </row>
    <row r="156" spans="1:20">
      <c r="A156" s="4">
        <v>152</v>
      </c>
      <c r="B156" s="17"/>
      <c r="C156" s="18"/>
      <c r="D156" s="18"/>
      <c r="E156" s="19"/>
      <c r="F156" s="18"/>
      <c r="G156" s="19"/>
      <c r="H156" s="19"/>
      <c r="I156" s="17"/>
      <c r="J156" s="18"/>
      <c r="K156" s="18"/>
      <c r="L156" s="18"/>
      <c r="M156" s="18"/>
      <c r="N156" s="18"/>
      <c r="O156" s="18"/>
      <c r="P156" s="24"/>
      <c r="Q156" s="18"/>
      <c r="R156" s="18"/>
      <c r="S156" s="18"/>
      <c r="T156" s="18"/>
    </row>
    <row r="157" spans="1:20">
      <c r="A157" s="4">
        <v>153</v>
      </c>
      <c r="B157" s="17"/>
      <c r="C157" s="18"/>
      <c r="D157" s="18"/>
      <c r="E157" s="19"/>
      <c r="F157" s="18"/>
      <c r="G157" s="19"/>
      <c r="H157" s="19"/>
      <c r="I157" s="17"/>
      <c r="J157" s="18"/>
      <c r="K157" s="18"/>
      <c r="L157" s="18"/>
      <c r="M157" s="18"/>
      <c r="N157" s="18"/>
      <c r="O157" s="18"/>
      <c r="P157" s="24"/>
      <c r="Q157" s="18"/>
      <c r="R157" s="18"/>
      <c r="S157" s="18"/>
      <c r="T157" s="18"/>
    </row>
    <row r="158" spans="1:20">
      <c r="A158" s="4">
        <v>154</v>
      </c>
      <c r="B158" s="17"/>
      <c r="C158" s="18"/>
      <c r="D158" s="18"/>
      <c r="E158" s="19"/>
      <c r="F158" s="18"/>
      <c r="G158" s="19"/>
      <c r="H158" s="19"/>
      <c r="I158" s="17"/>
      <c r="J158" s="18"/>
      <c r="K158" s="18"/>
      <c r="L158" s="18"/>
      <c r="M158" s="18"/>
      <c r="N158" s="18"/>
      <c r="O158" s="18"/>
      <c r="P158" s="24"/>
      <c r="Q158" s="18"/>
      <c r="R158" s="18"/>
      <c r="S158" s="18"/>
      <c r="T158" s="18"/>
    </row>
    <row r="159" spans="1:20">
      <c r="A159" s="4">
        <v>155</v>
      </c>
      <c r="B159" s="17"/>
      <c r="C159" s="18"/>
      <c r="D159" s="18"/>
      <c r="E159" s="19"/>
      <c r="F159" s="18"/>
      <c r="G159" s="19"/>
      <c r="H159" s="19"/>
      <c r="I159" s="17"/>
      <c r="J159" s="18"/>
      <c r="K159" s="18"/>
      <c r="L159" s="18"/>
      <c r="M159" s="18"/>
      <c r="N159" s="18"/>
      <c r="O159" s="18"/>
      <c r="P159" s="24"/>
      <c r="Q159" s="18"/>
      <c r="R159" s="18"/>
      <c r="S159" s="18"/>
      <c r="T159" s="18"/>
    </row>
    <row r="160" spans="1:20">
      <c r="A160" s="4">
        <v>156</v>
      </c>
      <c r="B160" s="17"/>
      <c r="C160" s="18"/>
      <c r="D160" s="18"/>
      <c r="E160" s="19"/>
      <c r="F160" s="18"/>
      <c r="G160" s="19"/>
      <c r="H160" s="19"/>
      <c r="I160" s="17"/>
      <c r="J160" s="18"/>
      <c r="K160" s="18"/>
      <c r="L160" s="18"/>
      <c r="M160" s="18"/>
      <c r="N160" s="18"/>
      <c r="O160" s="18"/>
      <c r="P160" s="24"/>
      <c r="Q160" s="18"/>
      <c r="R160" s="18"/>
      <c r="S160" s="18"/>
      <c r="T160" s="18"/>
    </row>
    <row r="161" spans="1:20">
      <c r="A161" s="4">
        <v>157</v>
      </c>
      <c r="B161" s="17"/>
      <c r="C161" s="18"/>
      <c r="D161" s="18"/>
      <c r="E161" s="19"/>
      <c r="F161" s="18"/>
      <c r="G161" s="19"/>
      <c r="H161" s="19"/>
      <c r="I161" s="17"/>
      <c r="J161" s="18"/>
      <c r="K161" s="18"/>
      <c r="L161" s="18"/>
      <c r="M161" s="18"/>
      <c r="N161" s="18"/>
      <c r="O161" s="18"/>
      <c r="P161" s="24"/>
      <c r="Q161" s="18"/>
      <c r="R161" s="18"/>
      <c r="S161" s="18"/>
      <c r="T161" s="18"/>
    </row>
    <row r="162" spans="1:20">
      <c r="A162" s="4">
        <v>158</v>
      </c>
      <c r="B162" s="17"/>
      <c r="C162" s="18"/>
      <c r="D162" s="18"/>
      <c r="E162" s="19"/>
      <c r="F162" s="18"/>
      <c r="G162" s="19"/>
      <c r="H162" s="19"/>
      <c r="I162" s="17"/>
      <c r="J162" s="18"/>
      <c r="K162" s="18"/>
      <c r="L162" s="18"/>
      <c r="M162" s="18"/>
      <c r="N162" s="18"/>
      <c r="O162" s="18"/>
      <c r="P162" s="24"/>
      <c r="Q162" s="18"/>
      <c r="R162" s="18"/>
      <c r="S162" s="18"/>
      <c r="T162" s="18"/>
    </row>
    <row r="163" spans="1:20">
      <c r="A163" s="4">
        <v>159</v>
      </c>
      <c r="B163" s="17"/>
      <c r="C163" s="18"/>
      <c r="D163" s="18"/>
      <c r="E163" s="19"/>
      <c r="F163" s="18"/>
      <c r="G163" s="19"/>
      <c r="H163" s="19"/>
      <c r="I163" s="17"/>
      <c r="J163" s="18"/>
      <c r="K163" s="18"/>
      <c r="L163" s="18"/>
      <c r="M163" s="18"/>
      <c r="N163" s="18"/>
      <c r="O163" s="18"/>
      <c r="P163" s="24"/>
      <c r="Q163" s="18"/>
      <c r="R163" s="18"/>
      <c r="S163" s="18"/>
      <c r="T163" s="18"/>
    </row>
    <row r="164" spans="1:20">
      <c r="A164" s="4">
        <v>160</v>
      </c>
      <c r="B164" s="17"/>
      <c r="C164" s="18"/>
      <c r="D164" s="18"/>
      <c r="E164" s="19"/>
      <c r="F164" s="18"/>
      <c r="G164" s="19"/>
      <c r="H164" s="19"/>
      <c r="I164" s="17"/>
      <c r="J164" s="18"/>
      <c r="K164" s="18"/>
      <c r="L164" s="18"/>
      <c r="M164" s="18"/>
      <c r="N164" s="18"/>
      <c r="O164" s="18"/>
      <c r="P164" s="24"/>
      <c r="Q164" s="18"/>
      <c r="R164" s="18"/>
      <c r="S164" s="18"/>
      <c r="T164" s="18"/>
    </row>
    <row r="165" spans="1:20">
      <c r="A165" s="21" t="s">
        <v>11</v>
      </c>
      <c r="B165" s="41"/>
      <c r="C165" s="21">
        <f>COUNTIFS(C5:C164,"*")</f>
        <v>71</v>
      </c>
      <c r="D165" s="21"/>
      <c r="E165" s="13"/>
      <c r="F165" s="21"/>
      <c r="G165" s="21">
        <f>SUM(G5:G164)</f>
        <v>2006</v>
      </c>
      <c r="H165" s="21">
        <f>SUM(H5:H164)</f>
        <v>2136</v>
      </c>
      <c r="I165" s="21">
        <f>SUM(I5:I164)</f>
        <v>4142</v>
      </c>
      <c r="J165" s="21"/>
      <c r="K165" s="21"/>
      <c r="L165" s="21"/>
      <c r="M165" s="21"/>
      <c r="N165" s="21"/>
      <c r="O165" s="21"/>
      <c r="P165" s="14"/>
      <c r="Q165" s="21"/>
      <c r="R165" s="21"/>
      <c r="S165" s="21"/>
      <c r="T165" s="12"/>
    </row>
    <row r="166" spans="1:20">
      <c r="A166" s="46" t="s">
        <v>66</v>
      </c>
      <c r="B166" s="10">
        <f>COUNTIF(B$5:B$164,"Team 1")</f>
        <v>36</v>
      </c>
      <c r="C166" s="46" t="s">
        <v>29</v>
      </c>
      <c r="D166" s="10">
        <f>COUNTIF(D5:D164,"Anganwadi")</f>
        <v>32</v>
      </c>
    </row>
    <row r="167" spans="1:20">
      <c r="A167" s="46" t="s">
        <v>67</v>
      </c>
      <c r="B167" s="10">
        <f>COUNTIF(B$6:B$164,"Team 2")</f>
        <v>35</v>
      </c>
      <c r="C167" s="46" t="s">
        <v>27</v>
      </c>
      <c r="D167" s="10">
        <f>COUNTIF(D5:D164,"School")</f>
        <v>39</v>
      </c>
    </row>
  </sheetData>
  <sheetProtection formatCells="0" deleteColumns="0" deleteRows="0"/>
  <mergeCells count="20">
    <mergeCell ref="A1:S1"/>
    <mergeCell ref="A3:A4"/>
    <mergeCell ref="C3:C4"/>
    <mergeCell ref="D3:D4"/>
    <mergeCell ref="E3:E4"/>
    <mergeCell ref="F3:F4"/>
    <mergeCell ref="G3:I3"/>
    <mergeCell ref="J3:J4"/>
    <mergeCell ref="K3:K4"/>
    <mergeCell ref="R3:R4"/>
    <mergeCell ref="S3:S4"/>
    <mergeCell ref="T3:T4"/>
    <mergeCell ref="A2:C2"/>
    <mergeCell ref="L3:L4"/>
    <mergeCell ref="M3:M4"/>
    <mergeCell ref="N3:N4"/>
    <mergeCell ref="O3:O4"/>
    <mergeCell ref="P3:P4"/>
    <mergeCell ref="Q3:Q4"/>
    <mergeCell ref="B3:B4"/>
  </mergeCells>
  <dataValidations count="3">
    <dataValidation type="list" allowBlank="1" showInputMessage="1" showErrorMessage="1" error="Please select type of institution from drop down list." sqref="D5:D164">
      <formula1>"Anganwadi,School"</formula1>
    </dataValidation>
    <dataValidation type="list" allowBlank="1" showInputMessage="1" showErrorMessage="1" sqref="D165">
      <formula1>"School,Anganwadi Centre"</formula1>
    </dataValidation>
    <dataValidation type="list" allowBlank="1" showInputMessage="1" showErrorMessage="1" sqref="B5:B164">
      <formula1>"Team 1, Team 2"</formula1>
    </dataValidation>
  </dataValidations>
  <printOptions horizontalCentered="1"/>
  <pageMargins left="0.35433070866141736" right="0.23622047244094491" top="0.43307086614173229" bottom="0.43307086614173229" header="0.31496062992125984" footer="0.23622047244094491"/>
  <pageSetup paperSize="5" scale="65" fitToHeight="11000" orientation="landscape" horizontalDpi="0" verticalDpi="0" r:id="rId1"/>
  <headerFooter>
    <oddFooter>&amp;CPages &amp;P of &amp;N</oddFooter>
  </headerFooter>
</worksheet>
</file>

<file path=xl/worksheets/sheet6.xml><?xml version="1.0" encoding="utf-8"?>
<worksheet xmlns="http://schemas.openxmlformats.org/spreadsheetml/2006/main" xmlns:r="http://schemas.openxmlformats.org/officeDocument/2006/relationships">
  <sheetPr>
    <tabColor rgb="FFC00000"/>
  </sheetPr>
  <dimension ref="A1:T167"/>
  <sheetViews>
    <sheetView workbookViewId="0">
      <pane xSplit="3" ySplit="4" topLeftCell="D5" activePane="bottomRight" state="frozen"/>
      <selection pane="topRight" activeCell="C1" sqref="C1"/>
      <selection pane="bottomLeft" activeCell="A5" sqref="A5"/>
      <selection pane="bottomRight" sqref="A1:S1"/>
    </sheetView>
  </sheetViews>
  <sheetFormatPr defaultRowHeight="16.5"/>
  <cols>
    <col min="1" max="1" width="7.85546875" style="1" customWidth="1"/>
    <col min="2" max="2" width="13.7109375" style="1" bestFit="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1" customHeight="1">
      <c r="A1" s="200" t="s">
        <v>919</v>
      </c>
      <c r="B1" s="200"/>
      <c r="C1" s="200"/>
      <c r="D1" s="201"/>
      <c r="E1" s="201"/>
      <c r="F1" s="201"/>
      <c r="G1" s="201"/>
      <c r="H1" s="201"/>
      <c r="I1" s="201"/>
      <c r="J1" s="201"/>
      <c r="K1" s="201"/>
      <c r="L1" s="201"/>
      <c r="M1" s="201"/>
      <c r="N1" s="201"/>
      <c r="O1" s="201"/>
      <c r="P1" s="201"/>
      <c r="Q1" s="201"/>
      <c r="R1" s="201"/>
      <c r="S1" s="201"/>
    </row>
    <row r="2" spans="1:20">
      <c r="A2" s="204" t="s">
        <v>63</v>
      </c>
      <c r="B2" s="205"/>
      <c r="C2" s="205"/>
      <c r="D2" s="25" t="s">
        <v>393</v>
      </c>
      <c r="E2" s="22"/>
      <c r="F2" s="22"/>
      <c r="G2" s="22"/>
      <c r="H2" s="22"/>
      <c r="I2" s="22"/>
      <c r="J2" s="22"/>
      <c r="K2" s="22"/>
      <c r="L2" s="22"/>
      <c r="M2" s="22"/>
      <c r="N2" s="22"/>
      <c r="O2" s="22"/>
      <c r="P2" s="22"/>
      <c r="Q2" s="22"/>
      <c r="R2" s="22"/>
      <c r="S2" s="22"/>
    </row>
    <row r="3" spans="1:20" ht="24" customHeight="1">
      <c r="A3" s="206" t="s">
        <v>14</v>
      </c>
      <c r="B3" s="202" t="s">
        <v>65</v>
      </c>
      <c r="C3" s="207" t="s">
        <v>7</v>
      </c>
      <c r="D3" s="207" t="s">
        <v>59</v>
      </c>
      <c r="E3" s="207" t="s">
        <v>16</v>
      </c>
      <c r="F3" s="208" t="s">
        <v>17</v>
      </c>
      <c r="G3" s="207" t="s">
        <v>8</v>
      </c>
      <c r="H3" s="207"/>
      <c r="I3" s="207"/>
      <c r="J3" s="207" t="s">
        <v>35</v>
      </c>
      <c r="K3" s="202" t="s">
        <v>37</v>
      </c>
      <c r="L3" s="202" t="s">
        <v>54</v>
      </c>
      <c r="M3" s="202" t="s">
        <v>55</v>
      </c>
      <c r="N3" s="202" t="s">
        <v>38</v>
      </c>
      <c r="O3" s="202" t="s">
        <v>39</v>
      </c>
      <c r="P3" s="206" t="s">
        <v>58</v>
      </c>
      <c r="Q3" s="207" t="s">
        <v>56</v>
      </c>
      <c r="R3" s="207" t="s">
        <v>36</v>
      </c>
      <c r="S3" s="207" t="s">
        <v>57</v>
      </c>
      <c r="T3" s="207" t="s">
        <v>13</v>
      </c>
    </row>
    <row r="4" spans="1:20" ht="25.5" customHeight="1">
      <c r="A4" s="206"/>
      <c r="B4" s="209"/>
      <c r="C4" s="207"/>
      <c r="D4" s="207"/>
      <c r="E4" s="207"/>
      <c r="F4" s="208"/>
      <c r="G4" s="23" t="s">
        <v>9</v>
      </c>
      <c r="H4" s="23" t="s">
        <v>10</v>
      </c>
      <c r="I4" s="23" t="s">
        <v>11</v>
      </c>
      <c r="J4" s="207"/>
      <c r="K4" s="203"/>
      <c r="L4" s="203"/>
      <c r="M4" s="203"/>
      <c r="N4" s="203"/>
      <c r="O4" s="203"/>
      <c r="P4" s="206"/>
      <c r="Q4" s="206"/>
      <c r="R4" s="207"/>
      <c r="S4" s="207"/>
      <c r="T4" s="207"/>
    </row>
    <row r="5" spans="1:20">
      <c r="A5" s="4">
        <v>1</v>
      </c>
      <c r="B5" s="17" t="s">
        <v>66</v>
      </c>
      <c r="C5" s="18" t="s">
        <v>755</v>
      </c>
      <c r="D5" s="18" t="s">
        <v>29</v>
      </c>
      <c r="E5" s="54">
        <v>212</v>
      </c>
      <c r="F5" s="18"/>
      <c r="G5" s="54">
        <v>61</v>
      </c>
      <c r="H5" s="54">
        <v>59</v>
      </c>
      <c r="I5" s="55">
        <f>+G5+H5</f>
        <v>120</v>
      </c>
      <c r="J5" s="18">
        <v>9854575198</v>
      </c>
      <c r="K5" s="18" t="s">
        <v>756</v>
      </c>
      <c r="L5" s="18" t="s">
        <v>138</v>
      </c>
      <c r="M5" s="52">
        <v>9435632721</v>
      </c>
      <c r="N5" s="52" t="s">
        <v>757</v>
      </c>
      <c r="O5" s="137" t="s">
        <v>758</v>
      </c>
      <c r="P5" s="24">
        <v>43497</v>
      </c>
      <c r="Q5" s="58"/>
      <c r="R5" s="18" t="s">
        <v>572</v>
      </c>
      <c r="S5" s="18" t="s">
        <v>916</v>
      </c>
      <c r="T5" s="18"/>
    </row>
    <row r="6" spans="1:20">
      <c r="A6" s="4">
        <v>2</v>
      </c>
      <c r="B6" s="17" t="s">
        <v>67</v>
      </c>
      <c r="C6" s="55" t="s">
        <v>759</v>
      </c>
      <c r="D6" s="18" t="s">
        <v>27</v>
      </c>
      <c r="E6" s="53" t="s">
        <v>760</v>
      </c>
      <c r="F6" s="18" t="s">
        <v>91</v>
      </c>
      <c r="G6" s="54">
        <v>61</v>
      </c>
      <c r="H6" s="54">
        <v>53</v>
      </c>
      <c r="I6" s="55">
        <f>+G6+H6</f>
        <v>114</v>
      </c>
      <c r="J6" s="56">
        <v>9401169791</v>
      </c>
      <c r="K6" s="18" t="s">
        <v>720</v>
      </c>
      <c r="L6" s="18"/>
      <c r="M6" s="52"/>
      <c r="N6" s="52"/>
      <c r="O6" s="52"/>
      <c r="P6" s="24"/>
      <c r="Q6" s="58"/>
      <c r="R6" s="18" t="s">
        <v>418</v>
      </c>
      <c r="S6" s="18" t="s">
        <v>917</v>
      </c>
      <c r="T6" s="18"/>
    </row>
    <row r="7" spans="1:20">
      <c r="A7" s="4">
        <v>3</v>
      </c>
      <c r="B7" s="17" t="s">
        <v>66</v>
      </c>
      <c r="C7" s="18" t="s">
        <v>761</v>
      </c>
      <c r="D7" s="18" t="s">
        <v>29</v>
      </c>
      <c r="E7" s="54">
        <v>129</v>
      </c>
      <c r="F7" s="18"/>
      <c r="G7" s="54">
        <v>31</v>
      </c>
      <c r="H7" s="54">
        <v>31</v>
      </c>
      <c r="I7" s="55">
        <f t="shared" ref="I7:I70" si="0">+G7+H7</f>
        <v>62</v>
      </c>
      <c r="J7" s="18">
        <v>9954990921</v>
      </c>
      <c r="K7" s="18" t="s">
        <v>762</v>
      </c>
      <c r="L7" s="18" t="s">
        <v>763</v>
      </c>
      <c r="M7" s="61">
        <v>9678871639</v>
      </c>
      <c r="N7" s="18" t="s">
        <v>764</v>
      </c>
      <c r="O7" s="137" t="s">
        <v>765</v>
      </c>
      <c r="P7" s="24">
        <v>43498</v>
      </c>
      <c r="Q7" s="58"/>
      <c r="R7" s="18" t="s">
        <v>397</v>
      </c>
      <c r="S7" s="18" t="s">
        <v>916</v>
      </c>
      <c r="T7" s="18"/>
    </row>
    <row r="8" spans="1:20">
      <c r="A8" s="4">
        <v>4</v>
      </c>
      <c r="B8" s="17" t="s">
        <v>66</v>
      </c>
      <c r="C8" s="18" t="s">
        <v>766</v>
      </c>
      <c r="D8" s="18" t="s">
        <v>29</v>
      </c>
      <c r="E8" s="54">
        <v>130</v>
      </c>
      <c r="F8" s="18"/>
      <c r="G8" s="54">
        <v>31</v>
      </c>
      <c r="H8" s="54">
        <v>27</v>
      </c>
      <c r="I8" s="52">
        <f t="shared" si="0"/>
        <v>58</v>
      </c>
      <c r="J8" s="18">
        <v>8402052453</v>
      </c>
      <c r="K8" s="18" t="s">
        <v>720</v>
      </c>
      <c r="L8" s="18" t="s">
        <v>763</v>
      </c>
      <c r="M8" s="61">
        <v>9678871639</v>
      </c>
      <c r="N8" s="18" t="s">
        <v>764</v>
      </c>
      <c r="O8" s="137" t="s">
        <v>765</v>
      </c>
      <c r="P8" s="24"/>
      <c r="Q8" s="58"/>
      <c r="R8" s="18" t="s">
        <v>397</v>
      </c>
      <c r="S8" s="18" t="s">
        <v>916</v>
      </c>
      <c r="T8" s="18"/>
    </row>
    <row r="9" spans="1:20">
      <c r="A9" s="4">
        <v>5</v>
      </c>
      <c r="B9" s="17" t="s">
        <v>67</v>
      </c>
      <c r="C9" s="117" t="s">
        <v>767</v>
      </c>
      <c r="D9" s="67" t="s">
        <v>29</v>
      </c>
      <c r="E9" s="69">
        <v>136</v>
      </c>
      <c r="F9" s="67"/>
      <c r="G9" s="69">
        <v>23</v>
      </c>
      <c r="H9" s="69">
        <v>26</v>
      </c>
      <c r="I9" s="66">
        <f t="shared" si="0"/>
        <v>49</v>
      </c>
      <c r="J9" s="117" t="s">
        <v>768</v>
      </c>
      <c r="K9" s="67" t="s">
        <v>769</v>
      </c>
      <c r="L9" s="67" t="s">
        <v>763</v>
      </c>
      <c r="M9" s="61">
        <v>9678871639</v>
      </c>
      <c r="N9" s="67" t="s">
        <v>770</v>
      </c>
      <c r="O9" s="74" t="s">
        <v>493</v>
      </c>
      <c r="P9" s="71"/>
      <c r="Q9" s="72"/>
      <c r="R9" s="67" t="s">
        <v>406</v>
      </c>
      <c r="S9" s="18" t="s">
        <v>917</v>
      </c>
      <c r="T9" s="67"/>
    </row>
    <row r="10" spans="1:20">
      <c r="A10" s="4">
        <v>6</v>
      </c>
      <c r="B10" s="17" t="s">
        <v>67</v>
      </c>
      <c r="C10" s="61" t="s">
        <v>704</v>
      </c>
      <c r="D10" s="67" t="s">
        <v>27</v>
      </c>
      <c r="E10" s="76" t="s">
        <v>706</v>
      </c>
      <c r="F10" s="67"/>
      <c r="G10" s="69">
        <v>37</v>
      </c>
      <c r="H10" s="69">
        <v>35</v>
      </c>
      <c r="I10" s="66">
        <f t="shared" si="0"/>
        <v>72</v>
      </c>
      <c r="J10" s="61" t="s">
        <v>771</v>
      </c>
      <c r="K10" s="67" t="s">
        <v>769</v>
      </c>
      <c r="L10" s="67" t="s">
        <v>763</v>
      </c>
      <c r="M10" s="61">
        <v>9678871639</v>
      </c>
      <c r="N10" s="67" t="s">
        <v>772</v>
      </c>
      <c r="O10" s="74" t="s">
        <v>773</v>
      </c>
      <c r="P10" s="71"/>
      <c r="Q10" s="72"/>
      <c r="R10" s="67" t="s">
        <v>406</v>
      </c>
      <c r="S10" s="18" t="s">
        <v>917</v>
      </c>
      <c r="T10" s="67"/>
    </row>
    <row r="11" spans="1:20">
      <c r="A11" s="4">
        <v>7</v>
      </c>
      <c r="B11" s="17" t="s">
        <v>66</v>
      </c>
      <c r="C11" s="67" t="s">
        <v>774</v>
      </c>
      <c r="D11" s="67" t="s">
        <v>29</v>
      </c>
      <c r="E11" s="69">
        <v>229</v>
      </c>
      <c r="F11" s="67"/>
      <c r="G11" s="69">
        <v>32</v>
      </c>
      <c r="H11" s="69">
        <v>34</v>
      </c>
      <c r="I11" s="66">
        <f t="shared" si="0"/>
        <v>66</v>
      </c>
      <c r="J11" s="67">
        <v>9678585902</v>
      </c>
      <c r="K11" s="67" t="s">
        <v>276</v>
      </c>
      <c r="L11" s="67" t="s">
        <v>200</v>
      </c>
      <c r="M11" s="67"/>
      <c r="N11" s="67" t="s">
        <v>650</v>
      </c>
      <c r="O11" s="74">
        <v>9954986766</v>
      </c>
      <c r="P11" s="71">
        <v>43500</v>
      </c>
      <c r="Q11" s="72"/>
      <c r="R11" s="67" t="s">
        <v>397</v>
      </c>
      <c r="S11" s="18" t="s">
        <v>916</v>
      </c>
      <c r="T11" s="67"/>
    </row>
    <row r="12" spans="1:20">
      <c r="A12" s="4">
        <v>8</v>
      </c>
      <c r="B12" s="17" t="s">
        <v>67</v>
      </c>
      <c r="C12" s="67" t="s">
        <v>775</v>
      </c>
      <c r="D12" s="67" t="s">
        <v>27</v>
      </c>
      <c r="E12" s="76" t="s">
        <v>776</v>
      </c>
      <c r="F12" s="67" t="s">
        <v>91</v>
      </c>
      <c r="G12" s="69">
        <v>33</v>
      </c>
      <c r="H12" s="69">
        <v>39</v>
      </c>
      <c r="I12" s="66">
        <f t="shared" si="0"/>
        <v>72</v>
      </c>
      <c r="J12" s="67">
        <v>9864490827</v>
      </c>
      <c r="K12" s="67" t="s">
        <v>193</v>
      </c>
      <c r="L12" s="67" t="s">
        <v>777</v>
      </c>
      <c r="M12" s="67">
        <v>9401453471</v>
      </c>
      <c r="N12" s="67" t="s">
        <v>778</v>
      </c>
      <c r="O12" s="74" t="s">
        <v>779</v>
      </c>
      <c r="P12" s="71"/>
      <c r="Q12" s="72"/>
      <c r="R12" s="67" t="s">
        <v>408</v>
      </c>
      <c r="S12" s="18" t="s">
        <v>917</v>
      </c>
      <c r="T12" s="67"/>
    </row>
    <row r="13" spans="1:20">
      <c r="A13" s="4">
        <v>9</v>
      </c>
      <c r="B13" s="17" t="s">
        <v>66</v>
      </c>
      <c r="C13" s="61" t="s">
        <v>598</v>
      </c>
      <c r="D13" s="67" t="s">
        <v>29</v>
      </c>
      <c r="E13" s="69">
        <v>132</v>
      </c>
      <c r="F13" s="67"/>
      <c r="G13" s="69">
        <v>31</v>
      </c>
      <c r="H13" s="69">
        <v>36</v>
      </c>
      <c r="I13" s="66">
        <f t="shared" si="0"/>
        <v>67</v>
      </c>
      <c r="J13" s="67">
        <v>9954827306</v>
      </c>
      <c r="K13" s="67" t="s">
        <v>234</v>
      </c>
      <c r="L13" s="67" t="s">
        <v>311</v>
      </c>
      <c r="M13" s="61">
        <v>9957315064</v>
      </c>
      <c r="N13" s="67" t="s">
        <v>599</v>
      </c>
      <c r="O13" s="61">
        <v>8486112005</v>
      </c>
      <c r="P13" s="71">
        <v>43501</v>
      </c>
      <c r="Q13" s="72"/>
      <c r="R13" s="67" t="s">
        <v>397</v>
      </c>
      <c r="S13" s="18" t="s">
        <v>916</v>
      </c>
      <c r="T13" s="67"/>
    </row>
    <row r="14" spans="1:20">
      <c r="A14" s="4">
        <v>10</v>
      </c>
      <c r="B14" s="17" t="s">
        <v>66</v>
      </c>
      <c r="C14" s="61" t="s">
        <v>600</v>
      </c>
      <c r="D14" s="67" t="s">
        <v>29</v>
      </c>
      <c r="E14" s="69">
        <v>133</v>
      </c>
      <c r="F14" s="67"/>
      <c r="G14" s="69">
        <v>35</v>
      </c>
      <c r="H14" s="69">
        <v>31</v>
      </c>
      <c r="I14" s="66">
        <f t="shared" si="0"/>
        <v>66</v>
      </c>
      <c r="J14" s="67">
        <v>8136044490</v>
      </c>
      <c r="K14" s="67" t="s">
        <v>234</v>
      </c>
      <c r="L14" s="67" t="s">
        <v>311</v>
      </c>
      <c r="M14" s="61">
        <v>9957315064</v>
      </c>
      <c r="N14" s="67" t="s">
        <v>313</v>
      </c>
      <c r="O14" s="61">
        <v>9957880139</v>
      </c>
      <c r="P14" s="71"/>
      <c r="Q14" s="72"/>
      <c r="R14" s="67" t="s">
        <v>397</v>
      </c>
      <c r="S14" s="18" t="s">
        <v>916</v>
      </c>
      <c r="T14" s="67"/>
    </row>
    <row r="15" spans="1:20">
      <c r="A15" s="4">
        <v>11</v>
      </c>
      <c r="B15" s="17" t="s">
        <v>66</v>
      </c>
      <c r="C15" s="61" t="s">
        <v>780</v>
      </c>
      <c r="D15" s="67" t="s">
        <v>27</v>
      </c>
      <c r="E15" s="76" t="s">
        <v>781</v>
      </c>
      <c r="F15" s="67"/>
      <c r="G15" s="69">
        <v>30</v>
      </c>
      <c r="H15" s="69">
        <v>31</v>
      </c>
      <c r="I15" s="66">
        <f t="shared" si="0"/>
        <v>61</v>
      </c>
      <c r="J15" s="61" t="s">
        <v>782</v>
      </c>
      <c r="K15" s="67" t="s">
        <v>234</v>
      </c>
      <c r="L15" s="67" t="s">
        <v>311</v>
      </c>
      <c r="M15" s="61">
        <v>9957315064</v>
      </c>
      <c r="N15" s="67" t="s">
        <v>783</v>
      </c>
      <c r="O15" s="74" t="s">
        <v>784</v>
      </c>
      <c r="P15" s="71"/>
      <c r="Q15" s="72"/>
      <c r="R15" s="67" t="s">
        <v>418</v>
      </c>
      <c r="S15" s="18" t="s">
        <v>916</v>
      </c>
      <c r="T15" s="67"/>
    </row>
    <row r="16" spans="1:20">
      <c r="A16" s="4">
        <v>12</v>
      </c>
      <c r="B16" s="17" t="s">
        <v>67</v>
      </c>
      <c r="C16" s="138" t="s">
        <v>490</v>
      </c>
      <c r="D16" s="67" t="s">
        <v>27</v>
      </c>
      <c r="E16" s="122" t="s">
        <v>491</v>
      </c>
      <c r="F16" s="67" t="s">
        <v>785</v>
      </c>
      <c r="G16" s="69"/>
      <c r="H16" s="69"/>
      <c r="I16" s="66">
        <f t="shared" si="0"/>
        <v>0</v>
      </c>
      <c r="J16" s="139" t="s">
        <v>492</v>
      </c>
      <c r="K16" s="67" t="s">
        <v>276</v>
      </c>
      <c r="L16" s="67" t="s">
        <v>200</v>
      </c>
      <c r="M16" s="66">
        <v>9678871639</v>
      </c>
      <c r="N16" s="67" t="s">
        <v>311</v>
      </c>
      <c r="O16" s="74" t="s">
        <v>437</v>
      </c>
      <c r="P16" s="71"/>
      <c r="Q16" s="72"/>
      <c r="R16" s="67"/>
      <c r="S16" s="18" t="s">
        <v>917</v>
      </c>
      <c r="T16" s="67"/>
    </row>
    <row r="17" spans="1:20">
      <c r="A17" s="4">
        <v>13</v>
      </c>
      <c r="B17" s="17" t="s">
        <v>67</v>
      </c>
      <c r="C17" s="67" t="s">
        <v>786</v>
      </c>
      <c r="D17" s="67" t="s">
        <v>29</v>
      </c>
      <c r="E17" s="69">
        <v>220</v>
      </c>
      <c r="F17" s="67"/>
      <c r="G17" s="69">
        <v>54</v>
      </c>
      <c r="H17" s="69">
        <v>50</v>
      </c>
      <c r="I17" s="66">
        <f t="shared" si="0"/>
        <v>104</v>
      </c>
      <c r="J17" s="67">
        <v>8474027252</v>
      </c>
      <c r="K17" s="67" t="s">
        <v>276</v>
      </c>
      <c r="L17" s="67" t="s">
        <v>200</v>
      </c>
      <c r="M17" s="66">
        <v>9678871639</v>
      </c>
      <c r="N17" s="67" t="s">
        <v>311</v>
      </c>
      <c r="O17" s="74" t="s">
        <v>437</v>
      </c>
      <c r="P17" s="71"/>
      <c r="Q17" s="72"/>
      <c r="R17" s="67" t="s">
        <v>397</v>
      </c>
      <c r="S17" s="18" t="s">
        <v>917</v>
      </c>
      <c r="T17" s="67"/>
    </row>
    <row r="18" spans="1:20" ht="33">
      <c r="A18" s="4">
        <v>14</v>
      </c>
      <c r="B18" s="17" t="s">
        <v>66</v>
      </c>
      <c r="C18" s="67" t="s">
        <v>787</v>
      </c>
      <c r="D18" s="67" t="s">
        <v>27</v>
      </c>
      <c r="E18" s="76" t="s">
        <v>788</v>
      </c>
      <c r="F18" s="67" t="s">
        <v>91</v>
      </c>
      <c r="G18" s="69">
        <v>48</v>
      </c>
      <c r="H18" s="69">
        <v>56</v>
      </c>
      <c r="I18" s="66">
        <f t="shared" si="0"/>
        <v>104</v>
      </c>
      <c r="J18" s="81">
        <v>9954473782</v>
      </c>
      <c r="K18" s="67" t="s">
        <v>276</v>
      </c>
      <c r="L18" s="67" t="s">
        <v>200</v>
      </c>
      <c r="M18" s="66">
        <v>9678871639</v>
      </c>
      <c r="N18" s="67" t="s">
        <v>311</v>
      </c>
      <c r="O18" s="74" t="s">
        <v>437</v>
      </c>
      <c r="P18" s="71">
        <v>43502</v>
      </c>
      <c r="Q18" s="72"/>
      <c r="R18" s="67" t="s">
        <v>408</v>
      </c>
      <c r="S18" s="18" t="s">
        <v>916</v>
      </c>
      <c r="T18" s="67"/>
    </row>
    <row r="19" spans="1:20">
      <c r="A19" s="4">
        <v>15</v>
      </c>
      <c r="B19" s="17" t="s">
        <v>67</v>
      </c>
      <c r="C19" s="67" t="s">
        <v>789</v>
      </c>
      <c r="D19" s="67" t="s">
        <v>29</v>
      </c>
      <c r="E19" s="69">
        <v>198</v>
      </c>
      <c r="F19" s="67"/>
      <c r="G19" s="69">
        <v>55</v>
      </c>
      <c r="H19" s="69">
        <v>57</v>
      </c>
      <c r="I19" s="66">
        <f t="shared" si="0"/>
        <v>112</v>
      </c>
      <c r="J19" s="67">
        <v>9957027231</v>
      </c>
      <c r="K19" s="67" t="s">
        <v>396</v>
      </c>
      <c r="L19" s="67" t="s">
        <v>790</v>
      </c>
      <c r="M19" s="67">
        <v>9954669343</v>
      </c>
      <c r="N19" s="67"/>
      <c r="O19" s="67"/>
      <c r="P19" s="71"/>
      <c r="Q19" s="72"/>
      <c r="R19" s="67" t="s">
        <v>418</v>
      </c>
      <c r="S19" s="18" t="s">
        <v>917</v>
      </c>
      <c r="T19" s="67"/>
    </row>
    <row r="20" spans="1:20">
      <c r="A20" s="4">
        <v>16</v>
      </c>
      <c r="B20" s="17" t="s">
        <v>66</v>
      </c>
      <c r="C20" s="67" t="s">
        <v>791</v>
      </c>
      <c r="D20" s="67" t="s">
        <v>29</v>
      </c>
      <c r="E20" s="69">
        <v>131</v>
      </c>
      <c r="F20" s="67"/>
      <c r="G20" s="69">
        <v>29</v>
      </c>
      <c r="H20" s="69">
        <v>30</v>
      </c>
      <c r="I20" s="66">
        <f t="shared" si="0"/>
        <v>59</v>
      </c>
      <c r="J20" s="67">
        <v>9707784653</v>
      </c>
      <c r="K20" s="67" t="s">
        <v>276</v>
      </c>
      <c r="L20" s="67" t="s">
        <v>200</v>
      </c>
      <c r="M20" s="66">
        <v>9678871639</v>
      </c>
      <c r="N20" s="67" t="s">
        <v>764</v>
      </c>
      <c r="O20" s="74" t="s">
        <v>765</v>
      </c>
      <c r="P20" s="71">
        <v>43503</v>
      </c>
      <c r="Q20" s="72"/>
      <c r="R20" s="67" t="s">
        <v>427</v>
      </c>
      <c r="S20" s="18" t="s">
        <v>916</v>
      </c>
      <c r="T20" s="67"/>
    </row>
    <row r="21" spans="1:20">
      <c r="A21" s="4">
        <v>17</v>
      </c>
      <c r="B21" s="17" t="s">
        <v>66</v>
      </c>
      <c r="C21" s="67" t="s">
        <v>792</v>
      </c>
      <c r="D21" s="67" t="s">
        <v>27</v>
      </c>
      <c r="E21" s="76" t="s">
        <v>793</v>
      </c>
      <c r="F21" s="67" t="s">
        <v>91</v>
      </c>
      <c r="G21" s="69">
        <v>33</v>
      </c>
      <c r="H21" s="69">
        <v>31</v>
      </c>
      <c r="I21" s="66">
        <f t="shared" si="0"/>
        <v>64</v>
      </c>
      <c r="J21" s="81">
        <v>9957315059</v>
      </c>
      <c r="K21" s="67" t="s">
        <v>276</v>
      </c>
      <c r="L21" s="67" t="s">
        <v>794</v>
      </c>
      <c r="M21" s="66">
        <v>9678871639</v>
      </c>
      <c r="N21" s="67" t="s">
        <v>764</v>
      </c>
      <c r="O21" s="74" t="s">
        <v>765</v>
      </c>
      <c r="P21" s="71"/>
      <c r="Q21" s="72"/>
      <c r="R21" s="67" t="s">
        <v>427</v>
      </c>
      <c r="S21" s="18" t="s">
        <v>916</v>
      </c>
      <c r="T21" s="67"/>
    </row>
    <row r="22" spans="1:20">
      <c r="A22" s="4">
        <v>18</v>
      </c>
      <c r="B22" s="17" t="s">
        <v>67</v>
      </c>
      <c r="C22" s="67" t="s">
        <v>766</v>
      </c>
      <c r="D22" s="67" t="s">
        <v>29</v>
      </c>
      <c r="E22" s="69">
        <v>130</v>
      </c>
      <c r="F22" s="67"/>
      <c r="G22" s="69">
        <v>28</v>
      </c>
      <c r="H22" s="69">
        <v>32</v>
      </c>
      <c r="I22" s="66">
        <f t="shared" si="0"/>
        <v>60</v>
      </c>
      <c r="J22" s="67">
        <v>8402052453</v>
      </c>
      <c r="K22" s="67" t="s">
        <v>276</v>
      </c>
      <c r="L22" s="67" t="s">
        <v>200</v>
      </c>
      <c r="M22" s="66">
        <v>9678871639</v>
      </c>
      <c r="N22" s="67" t="s">
        <v>764</v>
      </c>
      <c r="O22" s="74" t="s">
        <v>765</v>
      </c>
      <c r="P22" s="71"/>
      <c r="Q22" s="72"/>
      <c r="R22" s="67" t="s">
        <v>427</v>
      </c>
      <c r="S22" s="18" t="s">
        <v>917</v>
      </c>
      <c r="T22" s="67"/>
    </row>
    <row r="23" spans="1:20">
      <c r="A23" s="4">
        <v>19</v>
      </c>
      <c r="B23" s="17" t="s">
        <v>67</v>
      </c>
      <c r="C23" s="67" t="s">
        <v>795</v>
      </c>
      <c r="D23" s="67" t="s">
        <v>27</v>
      </c>
      <c r="E23" s="76" t="s">
        <v>796</v>
      </c>
      <c r="F23" s="67" t="s">
        <v>91</v>
      </c>
      <c r="G23" s="69">
        <v>33</v>
      </c>
      <c r="H23" s="69">
        <v>30</v>
      </c>
      <c r="I23" s="66">
        <f t="shared" si="0"/>
        <v>63</v>
      </c>
      <c r="J23" s="67">
        <v>9577781043</v>
      </c>
      <c r="K23" s="67" t="s">
        <v>276</v>
      </c>
      <c r="L23" s="67" t="s">
        <v>200</v>
      </c>
      <c r="M23" s="66">
        <v>9678871639</v>
      </c>
      <c r="N23" s="67" t="s">
        <v>764</v>
      </c>
      <c r="O23" s="74" t="s">
        <v>765</v>
      </c>
      <c r="P23" s="71"/>
      <c r="Q23" s="72"/>
      <c r="R23" s="67" t="s">
        <v>427</v>
      </c>
      <c r="S23" s="18" t="s">
        <v>917</v>
      </c>
      <c r="T23" s="67"/>
    </row>
    <row r="24" spans="1:20">
      <c r="A24" s="4">
        <v>20</v>
      </c>
      <c r="B24" s="17" t="s">
        <v>66</v>
      </c>
      <c r="C24" s="138" t="s">
        <v>797</v>
      </c>
      <c r="D24" s="67" t="s">
        <v>27</v>
      </c>
      <c r="E24" s="122" t="s">
        <v>798</v>
      </c>
      <c r="F24" s="67" t="s">
        <v>91</v>
      </c>
      <c r="G24" s="69">
        <v>33</v>
      </c>
      <c r="H24" s="69">
        <v>35</v>
      </c>
      <c r="I24" s="66">
        <f t="shared" si="0"/>
        <v>68</v>
      </c>
      <c r="J24" s="140">
        <v>8486078149</v>
      </c>
      <c r="K24" s="67" t="s">
        <v>276</v>
      </c>
      <c r="L24" s="67" t="s">
        <v>200</v>
      </c>
      <c r="M24" s="66">
        <v>9678871639</v>
      </c>
      <c r="N24" s="67"/>
      <c r="O24" s="74"/>
      <c r="P24" s="71">
        <v>43504</v>
      </c>
      <c r="Q24" s="72"/>
      <c r="R24" s="67" t="s">
        <v>408</v>
      </c>
      <c r="S24" s="18" t="s">
        <v>916</v>
      </c>
      <c r="T24" s="67"/>
    </row>
    <row r="25" spans="1:20">
      <c r="A25" s="4">
        <v>21</v>
      </c>
      <c r="B25" s="17" t="s">
        <v>66</v>
      </c>
      <c r="C25" s="129" t="s">
        <v>799</v>
      </c>
      <c r="D25" s="67" t="s">
        <v>29</v>
      </c>
      <c r="E25" s="76">
        <v>218</v>
      </c>
      <c r="F25" s="67"/>
      <c r="G25" s="69">
        <v>31</v>
      </c>
      <c r="H25" s="69">
        <v>30</v>
      </c>
      <c r="I25" s="66">
        <f t="shared" si="0"/>
        <v>61</v>
      </c>
      <c r="J25" s="67">
        <v>8876369794</v>
      </c>
      <c r="K25" s="67" t="s">
        <v>276</v>
      </c>
      <c r="L25" s="67" t="s">
        <v>200</v>
      </c>
      <c r="M25" s="66">
        <v>9678871639</v>
      </c>
      <c r="N25" s="67"/>
      <c r="O25" s="74"/>
      <c r="P25" s="71"/>
      <c r="Q25" s="72"/>
      <c r="R25" s="67" t="s">
        <v>408</v>
      </c>
      <c r="S25" s="18" t="s">
        <v>916</v>
      </c>
      <c r="T25" s="67"/>
    </row>
    <row r="26" spans="1:20">
      <c r="A26" s="4">
        <v>22</v>
      </c>
      <c r="B26" s="17" t="s">
        <v>67</v>
      </c>
      <c r="C26" s="67" t="s">
        <v>800</v>
      </c>
      <c r="D26" s="67" t="s">
        <v>29</v>
      </c>
      <c r="E26" s="69">
        <v>134</v>
      </c>
      <c r="F26" s="67"/>
      <c r="G26" s="69">
        <v>32</v>
      </c>
      <c r="H26" s="69">
        <v>37</v>
      </c>
      <c r="I26" s="66">
        <f t="shared" si="0"/>
        <v>69</v>
      </c>
      <c r="J26" s="67">
        <v>8486219877</v>
      </c>
      <c r="K26" s="67" t="s">
        <v>276</v>
      </c>
      <c r="L26" s="67" t="s">
        <v>200</v>
      </c>
      <c r="M26" s="66">
        <v>9678871639</v>
      </c>
      <c r="N26" s="67"/>
      <c r="O26" s="74"/>
      <c r="P26" s="71"/>
      <c r="Q26" s="72"/>
      <c r="R26" s="67" t="s">
        <v>408</v>
      </c>
      <c r="S26" s="18" t="s">
        <v>917</v>
      </c>
      <c r="T26" s="67"/>
    </row>
    <row r="27" spans="1:20">
      <c r="A27" s="4">
        <v>23</v>
      </c>
      <c r="B27" s="17" t="s">
        <v>67</v>
      </c>
      <c r="C27" s="67" t="s">
        <v>801</v>
      </c>
      <c r="D27" s="67" t="s">
        <v>27</v>
      </c>
      <c r="E27" s="122" t="s">
        <v>802</v>
      </c>
      <c r="F27" s="67"/>
      <c r="G27" s="69">
        <v>21</v>
      </c>
      <c r="H27" s="69">
        <v>22</v>
      </c>
      <c r="I27" s="66">
        <f t="shared" si="0"/>
        <v>43</v>
      </c>
      <c r="J27" s="67">
        <v>8486219877</v>
      </c>
      <c r="K27" s="67" t="s">
        <v>276</v>
      </c>
      <c r="L27" s="67" t="s">
        <v>200</v>
      </c>
      <c r="M27" s="66">
        <v>9678871639</v>
      </c>
      <c r="N27" s="67"/>
      <c r="O27" s="122" t="s">
        <v>803</v>
      </c>
      <c r="P27" s="71"/>
      <c r="Q27" s="72"/>
      <c r="R27" s="67" t="s">
        <v>408</v>
      </c>
      <c r="S27" s="18" t="s">
        <v>917</v>
      </c>
      <c r="T27" s="122"/>
    </row>
    <row r="28" spans="1:20">
      <c r="A28" s="4">
        <v>24</v>
      </c>
      <c r="B28" s="17" t="s">
        <v>66</v>
      </c>
      <c r="C28" s="138" t="s">
        <v>804</v>
      </c>
      <c r="D28" s="67" t="s">
        <v>27</v>
      </c>
      <c r="E28" s="122" t="s">
        <v>805</v>
      </c>
      <c r="F28" s="67"/>
      <c r="G28" s="69">
        <v>28</v>
      </c>
      <c r="H28" s="69">
        <v>32</v>
      </c>
      <c r="I28" s="66">
        <f t="shared" si="0"/>
        <v>60</v>
      </c>
      <c r="J28" s="140">
        <v>9435312440</v>
      </c>
      <c r="K28" s="67" t="s">
        <v>276</v>
      </c>
      <c r="L28" s="67" t="s">
        <v>200</v>
      </c>
      <c r="M28" s="66">
        <v>9678871639</v>
      </c>
      <c r="N28" s="67"/>
      <c r="O28" s="74"/>
      <c r="P28" s="71">
        <v>43505</v>
      </c>
      <c r="Q28" s="72"/>
      <c r="R28" s="67" t="s">
        <v>498</v>
      </c>
      <c r="S28" s="18" t="s">
        <v>916</v>
      </c>
      <c r="T28" s="67"/>
    </row>
    <row r="29" spans="1:20">
      <c r="A29" s="4">
        <v>25</v>
      </c>
      <c r="B29" s="17" t="s">
        <v>66</v>
      </c>
      <c r="C29" s="67" t="s">
        <v>806</v>
      </c>
      <c r="D29" s="67" t="s">
        <v>29</v>
      </c>
      <c r="E29" s="76">
        <v>140</v>
      </c>
      <c r="F29" s="67"/>
      <c r="G29" s="69">
        <v>45</v>
      </c>
      <c r="H29" s="69">
        <v>34</v>
      </c>
      <c r="I29" s="66">
        <f t="shared" si="0"/>
        <v>79</v>
      </c>
      <c r="J29" s="122" t="s">
        <v>561</v>
      </c>
      <c r="K29" s="67" t="s">
        <v>276</v>
      </c>
      <c r="L29" s="67" t="s">
        <v>200</v>
      </c>
      <c r="M29" s="66">
        <v>9678871639</v>
      </c>
      <c r="N29" s="67"/>
      <c r="O29" s="74"/>
      <c r="P29" s="71"/>
      <c r="Q29" s="72"/>
      <c r="R29" s="67" t="s">
        <v>397</v>
      </c>
      <c r="S29" s="18" t="s">
        <v>916</v>
      </c>
      <c r="T29" s="67"/>
    </row>
    <row r="30" spans="1:20">
      <c r="A30" s="4">
        <v>26</v>
      </c>
      <c r="B30" s="17" t="s">
        <v>67</v>
      </c>
      <c r="C30" s="67" t="s">
        <v>807</v>
      </c>
      <c r="D30" s="67" t="s">
        <v>27</v>
      </c>
      <c r="E30" s="69"/>
      <c r="F30" s="67"/>
      <c r="G30" s="69">
        <v>45</v>
      </c>
      <c r="H30" s="69">
        <v>54</v>
      </c>
      <c r="I30" s="66">
        <f t="shared" si="0"/>
        <v>99</v>
      </c>
      <c r="J30" s="67">
        <v>7399863945</v>
      </c>
      <c r="K30" s="67" t="s">
        <v>276</v>
      </c>
      <c r="L30" s="67" t="s">
        <v>200</v>
      </c>
      <c r="M30" s="66">
        <v>9678871639</v>
      </c>
      <c r="N30" s="67"/>
      <c r="O30" s="89"/>
      <c r="P30" s="71"/>
      <c r="Q30" s="72"/>
      <c r="R30" s="67" t="s">
        <v>427</v>
      </c>
      <c r="S30" s="18" t="s">
        <v>917</v>
      </c>
      <c r="T30" s="67"/>
    </row>
    <row r="31" spans="1:20">
      <c r="A31" s="4">
        <v>27</v>
      </c>
      <c r="B31" s="17" t="s">
        <v>66</v>
      </c>
      <c r="C31" s="67" t="s">
        <v>808</v>
      </c>
      <c r="D31" s="67" t="s">
        <v>29</v>
      </c>
      <c r="E31" s="69">
        <v>142</v>
      </c>
      <c r="F31" s="67"/>
      <c r="G31" s="69">
        <v>23</v>
      </c>
      <c r="H31" s="69">
        <v>32</v>
      </c>
      <c r="I31" s="66">
        <f t="shared" si="0"/>
        <v>55</v>
      </c>
      <c r="J31" s="67">
        <v>9707848548</v>
      </c>
      <c r="K31" s="67" t="s">
        <v>276</v>
      </c>
      <c r="L31" s="67" t="s">
        <v>200</v>
      </c>
      <c r="M31" s="66">
        <v>9678871639</v>
      </c>
      <c r="N31" s="67"/>
      <c r="O31" s="67"/>
      <c r="P31" s="71">
        <v>43507</v>
      </c>
      <c r="Q31" s="72"/>
      <c r="R31" s="67"/>
      <c r="S31" s="18" t="s">
        <v>916</v>
      </c>
      <c r="T31" s="67"/>
    </row>
    <row r="32" spans="1:20">
      <c r="A32" s="4">
        <v>28</v>
      </c>
      <c r="B32" s="17" t="s">
        <v>67</v>
      </c>
      <c r="C32" s="67" t="s">
        <v>809</v>
      </c>
      <c r="D32" s="67" t="s">
        <v>29</v>
      </c>
      <c r="E32" s="68">
        <v>137</v>
      </c>
      <c r="F32" s="67"/>
      <c r="G32" s="69">
        <v>34</v>
      </c>
      <c r="H32" s="69">
        <v>43</v>
      </c>
      <c r="I32" s="66">
        <f t="shared" si="0"/>
        <v>77</v>
      </c>
      <c r="J32" s="67">
        <v>8721965452</v>
      </c>
      <c r="K32" s="67" t="s">
        <v>276</v>
      </c>
      <c r="L32" s="67" t="s">
        <v>200</v>
      </c>
      <c r="M32" s="66">
        <v>9678871639</v>
      </c>
      <c r="N32" s="66"/>
      <c r="O32" s="66"/>
      <c r="P32" s="71"/>
      <c r="Q32" s="72"/>
      <c r="R32" s="67" t="s">
        <v>418</v>
      </c>
      <c r="S32" s="18" t="s">
        <v>917</v>
      </c>
      <c r="T32" s="67"/>
    </row>
    <row r="33" spans="1:20">
      <c r="A33" s="4">
        <v>29</v>
      </c>
      <c r="B33" s="17" t="s">
        <v>66</v>
      </c>
      <c r="C33" s="66" t="s">
        <v>810</v>
      </c>
      <c r="D33" s="67" t="s">
        <v>27</v>
      </c>
      <c r="E33" s="122" t="s">
        <v>811</v>
      </c>
      <c r="F33" s="67"/>
      <c r="G33" s="69">
        <v>45</v>
      </c>
      <c r="H33" s="69">
        <v>53</v>
      </c>
      <c r="I33" s="66">
        <f t="shared" si="0"/>
        <v>98</v>
      </c>
      <c r="J33" s="140">
        <v>8822948816</v>
      </c>
      <c r="K33" s="67" t="s">
        <v>276</v>
      </c>
      <c r="L33" s="67" t="s">
        <v>200</v>
      </c>
      <c r="M33" s="66">
        <v>9678871639</v>
      </c>
      <c r="N33" s="141"/>
      <c r="O33" s="70"/>
      <c r="P33" s="71">
        <v>43508</v>
      </c>
      <c r="Q33" s="72"/>
      <c r="R33" s="67" t="s">
        <v>427</v>
      </c>
      <c r="S33" s="18" t="s">
        <v>916</v>
      </c>
      <c r="T33" s="67"/>
    </row>
    <row r="34" spans="1:20">
      <c r="A34" s="4">
        <v>30</v>
      </c>
      <c r="B34" s="17" t="s">
        <v>67</v>
      </c>
      <c r="C34" s="138" t="s">
        <v>704</v>
      </c>
      <c r="D34" s="67" t="s">
        <v>27</v>
      </c>
      <c r="E34" s="122" t="s">
        <v>705</v>
      </c>
      <c r="F34" s="67"/>
      <c r="G34" s="69">
        <v>45</v>
      </c>
      <c r="H34" s="69">
        <v>34</v>
      </c>
      <c r="I34" s="66">
        <f t="shared" si="0"/>
        <v>79</v>
      </c>
      <c r="J34" s="140">
        <v>9854715397</v>
      </c>
      <c r="K34" s="67" t="s">
        <v>276</v>
      </c>
      <c r="L34" s="67" t="s">
        <v>200</v>
      </c>
      <c r="M34" s="66">
        <v>9678871639</v>
      </c>
      <c r="N34" s="67"/>
      <c r="O34" s="66"/>
      <c r="P34" s="71"/>
      <c r="Q34" s="72"/>
      <c r="R34" s="67" t="s">
        <v>524</v>
      </c>
      <c r="S34" s="18" t="s">
        <v>917</v>
      </c>
      <c r="T34" s="67"/>
    </row>
    <row r="35" spans="1:20">
      <c r="A35" s="4">
        <v>31</v>
      </c>
      <c r="B35" s="17" t="s">
        <v>67</v>
      </c>
      <c r="C35" s="138" t="s">
        <v>704</v>
      </c>
      <c r="D35" s="67" t="s">
        <v>27</v>
      </c>
      <c r="E35" s="122" t="s">
        <v>706</v>
      </c>
      <c r="F35" s="67"/>
      <c r="G35" s="69">
        <v>65</v>
      </c>
      <c r="H35" s="69">
        <v>47</v>
      </c>
      <c r="I35" s="66">
        <f t="shared" si="0"/>
        <v>112</v>
      </c>
      <c r="J35" s="140">
        <v>9435296651</v>
      </c>
      <c r="K35" s="67" t="s">
        <v>276</v>
      </c>
      <c r="L35" s="67" t="s">
        <v>200</v>
      </c>
      <c r="M35" s="66">
        <v>9678871639</v>
      </c>
      <c r="N35" s="67"/>
      <c r="O35" s="66"/>
      <c r="P35" s="71"/>
      <c r="Q35" s="72"/>
      <c r="R35" s="67" t="s">
        <v>524</v>
      </c>
      <c r="S35" s="18" t="s">
        <v>917</v>
      </c>
      <c r="T35" s="67"/>
    </row>
    <row r="36" spans="1:20">
      <c r="A36" s="4">
        <v>32</v>
      </c>
      <c r="B36" s="17" t="s">
        <v>66</v>
      </c>
      <c r="C36" s="67" t="s">
        <v>278</v>
      </c>
      <c r="D36" s="67" t="s">
        <v>29</v>
      </c>
      <c r="E36" s="69">
        <v>128</v>
      </c>
      <c r="F36" s="67"/>
      <c r="G36" s="69">
        <v>65</v>
      </c>
      <c r="H36" s="69">
        <v>59</v>
      </c>
      <c r="I36" s="66">
        <f t="shared" si="0"/>
        <v>124</v>
      </c>
      <c r="J36" s="67">
        <v>9957832803</v>
      </c>
      <c r="K36" s="67" t="s">
        <v>457</v>
      </c>
      <c r="L36" s="70" t="s">
        <v>138</v>
      </c>
      <c r="M36" s="70">
        <v>9435632721</v>
      </c>
      <c r="N36" s="141" t="s">
        <v>254</v>
      </c>
      <c r="O36" s="70">
        <v>7896739158</v>
      </c>
      <c r="P36" s="71">
        <v>43509</v>
      </c>
      <c r="Q36" s="72"/>
      <c r="R36" s="67" t="s">
        <v>427</v>
      </c>
      <c r="S36" s="18" t="s">
        <v>916</v>
      </c>
      <c r="T36" s="67"/>
    </row>
    <row r="37" spans="1:20">
      <c r="A37" s="4">
        <v>33</v>
      </c>
      <c r="B37" s="17" t="s">
        <v>67</v>
      </c>
      <c r="C37" s="67" t="s">
        <v>275</v>
      </c>
      <c r="D37" s="67" t="s">
        <v>29</v>
      </c>
      <c r="E37" s="69">
        <v>219</v>
      </c>
      <c r="F37" s="67"/>
      <c r="G37" s="69">
        <v>68</v>
      </c>
      <c r="H37" s="69">
        <v>64</v>
      </c>
      <c r="I37" s="66">
        <f t="shared" si="0"/>
        <v>132</v>
      </c>
      <c r="J37" s="67">
        <v>9957905629</v>
      </c>
      <c r="K37" s="70" t="s">
        <v>276</v>
      </c>
      <c r="L37" s="66" t="s">
        <v>262</v>
      </c>
      <c r="M37" s="66">
        <v>9678871639</v>
      </c>
      <c r="N37" s="66" t="s">
        <v>277</v>
      </c>
      <c r="O37" s="66">
        <v>8486387085</v>
      </c>
      <c r="P37" s="71"/>
      <c r="Q37" s="72"/>
      <c r="R37" s="67" t="s">
        <v>408</v>
      </c>
      <c r="S37" s="18" t="s">
        <v>917</v>
      </c>
      <c r="T37" s="67"/>
    </row>
    <row r="38" spans="1:20">
      <c r="A38" s="4">
        <v>34</v>
      </c>
      <c r="B38" s="17" t="s">
        <v>66</v>
      </c>
      <c r="C38" s="67" t="s">
        <v>812</v>
      </c>
      <c r="D38" s="67" t="s">
        <v>29</v>
      </c>
      <c r="E38" s="69">
        <v>38</v>
      </c>
      <c r="F38" s="67"/>
      <c r="G38" s="69">
        <v>19</v>
      </c>
      <c r="H38" s="69">
        <v>25</v>
      </c>
      <c r="I38" s="66">
        <f t="shared" si="0"/>
        <v>44</v>
      </c>
      <c r="J38" s="67">
        <v>9577242090</v>
      </c>
      <c r="K38" s="67" t="s">
        <v>226</v>
      </c>
      <c r="L38" s="67" t="s">
        <v>302</v>
      </c>
      <c r="M38" s="67">
        <v>9859710414</v>
      </c>
      <c r="N38" s="67" t="s">
        <v>813</v>
      </c>
      <c r="O38" s="74" t="s">
        <v>814</v>
      </c>
      <c r="P38" s="71">
        <v>43510</v>
      </c>
      <c r="Q38" s="72"/>
      <c r="R38" s="67" t="s">
        <v>572</v>
      </c>
      <c r="S38" s="18" t="s">
        <v>916</v>
      </c>
      <c r="T38" s="67"/>
    </row>
    <row r="39" spans="1:20">
      <c r="A39" s="4">
        <v>35</v>
      </c>
      <c r="B39" s="17" t="s">
        <v>66</v>
      </c>
      <c r="C39" s="67" t="s">
        <v>217</v>
      </c>
      <c r="D39" s="67" t="s">
        <v>27</v>
      </c>
      <c r="E39" s="78" t="s">
        <v>815</v>
      </c>
      <c r="F39" s="67" t="s">
        <v>91</v>
      </c>
      <c r="G39" s="69">
        <v>23</v>
      </c>
      <c r="H39" s="69">
        <v>26</v>
      </c>
      <c r="I39" s="66">
        <f t="shared" si="0"/>
        <v>49</v>
      </c>
      <c r="J39" s="67">
        <v>9613271969</v>
      </c>
      <c r="K39" s="67" t="s">
        <v>226</v>
      </c>
      <c r="L39" s="67" t="s">
        <v>302</v>
      </c>
      <c r="M39" s="67">
        <v>9859710414</v>
      </c>
      <c r="N39" s="67" t="s">
        <v>813</v>
      </c>
      <c r="O39" s="74" t="s">
        <v>814</v>
      </c>
      <c r="P39" s="71"/>
      <c r="Q39" s="72"/>
      <c r="R39" s="67" t="s">
        <v>577</v>
      </c>
      <c r="S39" s="18" t="s">
        <v>916</v>
      </c>
      <c r="T39" s="67"/>
    </row>
    <row r="40" spans="1:20">
      <c r="A40" s="4">
        <v>36</v>
      </c>
      <c r="B40" s="17" t="s">
        <v>66</v>
      </c>
      <c r="C40" s="67" t="s">
        <v>247</v>
      </c>
      <c r="D40" s="67" t="s">
        <v>29</v>
      </c>
      <c r="E40" s="69">
        <v>39</v>
      </c>
      <c r="F40" s="67"/>
      <c r="G40" s="69">
        <v>21</v>
      </c>
      <c r="H40" s="69">
        <v>20</v>
      </c>
      <c r="I40" s="66">
        <f t="shared" si="0"/>
        <v>41</v>
      </c>
      <c r="J40" s="67"/>
      <c r="K40" s="67" t="s">
        <v>226</v>
      </c>
      <c r="L40" s="67" t="s">
        <v>302</v>
      </c>
      <c r="M40" s="67">
        <v>9859710414</v>
      </c>
      <c r="N40" s="67" t="s">
        <v>813</v>
      </c>
      <c r="O40" s="74" t="s">
        <v>814</v>
      </c>
      <c r="P40" s="71"/>
      <c r="Q40" s="72"/>
      <c r="R40" s="67" t="s">
        <v>458</v>
      </c>
      <c r="S40" s="18" t="s">
        <v>916</v>
      </c>
      <c r="T40" s="67"/>
    </row>
    <row r="41" spans="1:20">
      <c r="A41" s="4">
        <v>37</v>
      </c>
      <c r="B41" s="17" t="s">
        <v>66</v>
      </c>
      <c r="C41" s="67" t="s">
        <v>816</v>
      </c>
      <c r="D41" s="67" t="s">
        <v>27</v>
      </c>
      <c r="E41" s="69"/>
      <c r="F41" s="67" t="s">
        <v>91</v>
      </c>
      <c r="G41" s="69">
        <v>29</v>
      </c>
      <c r="H41" s="69">
        <v>31</v>
      </c>
      <c r="I41" s="66">
        <f t="shared" si="0"/>
        <v>60</v>
      </c>
      <c r="J41" s="67"/>
      <c r="K41" s="67" t="s">
        <v>226</v>
      </c>
      <c r="L41" s="67" t="s">
        <v>302</v>
      </c>
      <c r="M41" s="67">
        <v>9859710414</v>
      </c>
      <c r="N41" s="67" t="s">
        <v>813</v>
      </c>
      <c r="O41" s="74" t="s">
        <v>814</v>
      </c>
      <c r="P41" s="71"/>
      <c r="Q41" s="72"/>
      <c r="R41" s="67" t="s">
        <v>458</v>
      </c>
      <c r="S41" s="18" t="s">
        <v>916</v>
      </c>
      <c r="T41" s="67"/>
    </row>
    <row r="42" spans="1:20">
      <c r="A42" s="4">
        <v>38</v>
      </c>
      <c r="B42" s="17" t="s">
        <v>67</v>
      </c>
      <c r="C42" s="67" t="s">
        <v>817</v>
      </c>
      <c r="D42" s="67" t="s">
        <v>29</v>
      </c>
      <c r="E42" s="69">
        <v>40</v>
      </c>
      <c r="F42" s="67"/>
      <c r="G42" s="69">
        <v>35</v>
      </c>
      <c r="H42" s="69">
        <v>30</v>
      </c>
      <c r="I42" s="66">
        <f t="shared" si="0"/>
        <v>65</v>
      </c>
      <c r="J42" s="67">
        <v>98545401963</v>
      </c>
      <c r="K42" s="67" t="s">
        <v>226</v>
      </c>
      <c r="L42" s="67" t="s">
        <v>302</v>
      </c>
      <c r="M42" s="67">
        <v>9859710414</v>
      </c>
      <c r="N42" s="67" t="s">
        <v>813</v>
      </c>
      <c r="O42" s="74" t="s">
        <v>814</v>
      </c>
      <c r="P42" s="71"/>
      <c r="Q42" s="72"/>
      <c r="R42" s="67" t="s">
        <v>572</v>
      </c>
      <c r="S42" s="18" t="s">
        <v>917</v>
      </c>
      <c r="T42" s="67"/>
    </row>
    <row r="43" spans="1:20">
      <c r="A43" s="4">
        <v>39</v>
      </c>
      <c r="B43" s="17" t="s">
        <v>67</v>
      </c>
      <c r="C43" s="67" t="s">
        <v>818</v>
      </c>
      <c r="D43" s="67" t="s">
        <v>27</v>
      </c>
      <c r="E43" s="76" t="s">
        <v>690</v>
      </c>
      <c r="F43" s="67"/>
      <c r="G43" s="69">
        <v>49</v>
      </c>
      <c r="H43" s="69">
        <v>40</v>
      </c>
      <c r="I43" s="66">
        <f t="shared" si="0"/>
        <v>89</v>
      </c>
      <c r="J43" s="67">
        <v>9508169386</v>
      </c>
      <c r="K43" s="67" t="s">
        <v>226</v>
      </c>
      <c r="L43" s="67" t="s">
        <v>302</v>
      </c>
      <c r="M43" s="67">
        <v>9859710414</v>
      </c>
      <c r="N43" s="67" t="s">
        <v>813</v>
      </c>
      <c r="O43" s="74" t="s">
        <v>814</v>
      </c>
      <c r="P43" s="71"/>
      <c r="Q43" s="72"/>
      <c r="R43" s="67" t="s">
        <v>572</v>
      </c>
      <c r="S43" s="18" t="s">
        <v>917</v>
      </c>
      <c r="T43" s="67"/>
    </row>
    <row r="44" spans="1:20">
      <c r="A44" s="4">
        <v>40</v>
      </c>
      <c r="B44" s="17" t="s">
        <v>66</v>
      </c>
      <c r="C44" s="66" t="s">
        <v>192</v>
      </c>
      <c r="D44" s="67" t="s">
        <v>27</v>
      </c>
      <c r="E44" s="68" t="s">
        <v>819</v>
      </c>
      <c r="F44" s="67" t="s">
        <v>91</v>
      </c>
      <c r="G44" s="69">
        <v>119</v>
      </c>
      <c r="H44" s="69">
        <v>117</v>
      </c>
      <c r="I44" s="66">
        <f t="shared" si="0"/>
        <v>236</v>
      </c>
      <c r="J44" s="67">
        <v>8761018647</v>
      </c>
      <c r="K44" s="67" t="s">
        <v>159</v>
      </c>
      <c r="L44" s="67" t="s">
        <v>167</v>
      </c>
      <c r="M44" s="77">
        <v>9964017893</v>
      </c>
      <c r="N44" s="67" t="s">
        <v>168</v>
      </c>
      <c r="O44" s="66">
        <v>9954262338</v>
      </c>
      <c r="P44" s="71">
        <v>43511</v>
      </c>
      <c r="Q44" s="72"/>
      <c r="R44" s="67" t="s">
        <v>562</v>
      </c>
      <c r="S44" s="18" t="s">
        <v>916</v>
      </c>
      <c r="T44" s="67"/>
    </row>
    <row r="45" spans="1:20">
      <c r="A45" s="4">
        <v>41</v>
      </c>
      <c r="B45" s="17" t="s">
        <v>66</v>
      </c>
      <c r="C45" s="67" t="s">
        <v>820</v>
      </c>
      <c r="D45" s="67" t="s">
        <v>29</v>
      </c>
      <c r="E45" s="69">
        <v>123</v>
      </c>
      <c r="F45" s="67"/>
      <c r="G45" s="69">
        <v>55</v>
      </c>
      <c r="H45" s="69">
        <v>59</v>
      </c>
      <c r="I45" s="66"/>
      <c r="J45" s="67"/>
      <c r="K45" s="67" t="s">
        <v>226</v>
      </c>
      <c r="L45" s="67" t="s">
        <v>302</v>
      </c>
      <c r="M45" s="67">
        <v>9859710414</v>
      </c>
      <c r="N45" s="67" t="s">
        <v>813</v>
      </c>
      <c r="O45" s="74" t="s">
        <v>814</v>
      </c>
      <c r="P45" s="71"/>
      <c r="Q45" s="72"/>
      <c r="R45" s="67" t="s">
        <v>408</v>
      </c>
      <c r="S45" s="18" t="s">
        <v>916</v>
      </c>
      <c r="T45" s="67"/>
    </row>
    <row r="46" spans="1:20" ht="33.75" thickBot="1">
      <c r="A46" s="4">
        <v>42</v>
      </c>
      <c r="B46" s="17" t="s">
        <v>67</v>
      </c>
      <c r="C46" s="67" t="s">
        <v>821</v>
      </c>
      <c r="D46" s="67" t="s">
        <v>27</v>
      </c>
      <c r="E46" s="76" t="s">
        <v>822</v>
      </c>
      <c r="F46" s="67" t="s">
        <v>91</v>
      </c>
      <c r="G46" s="69">
        <v>51</v>
      </c>
      <c r="H46" s="69">
        <v>53</v>
      </c>
      <c r="I46" s="66"/>
      <c r="J46" s="67">
        <v>9864870796</v>
      </c>
      <c r="K46" s="67" t="s">
        <v>823</v>
      </c>
      <c r="L46" s="67" t="s">
        <v>194</v>
      </c>
      <c r="M46" s="67">
        <v>9577524558</v>
      </c>
      <c r="N46" s="67" t="s">
        <v>824</v>
      </c>
      <c r="O46" s="74" t="s">
        <v>825</v>
      </c>
      <c r="P46" s="71"/>
      <c r="Q46" s="72"/>
      <c r="R46" s="142" t="s">
        <v>408</v>
      </c>
      <c r="S46" s="18" t="s">
        <v>917</v>
      </c>
      <c r="T46" s="67"/>
    </row>
    <row r="47" spans="1:20">
      <c r="A47" s="4">
        <v>43</v>
      </c>
      <c r="B47" s="17" t="s">
        <v>67</v>
      </c>
      <c r="C47" s="67" t="s">
        <v>186</v>
      </c>
      <c r="D47" s="67" t="s">
        <v>27</v>
      </c>
      <c r="E47" s="68" t="s">
        <v>826</v>
      </c>
      <c r="F47" s="67" t="s">
        <v>172</v>
      </c>
      <c r="G47" s="69">
        <v>107</v>
      </c>
      <c r="H47" s="69">
        <v>119</v>
      </c>
      <c r="I47" s="66">
        <f>+G104+H104</f>
        <v>0</v>
      </c>
      <c r="J47" s="67">
        <v>9706264878</v>
      </c>
      <c r="K47" s="67" t="s">
        <v>174</v>
      </c>
      <c r="L47" s="66" t="s">
        <v>175</v>
      </c>
      <c r="M47" s="66">
        <v>9859090671</v>
      </c>
      <c r="N47" s="66" t="s">
        <v>190</v>
      </c>
      <c r="O47" s="66">
        <v>9613374202</v>
      </c>
      <c r="P47" s="71"/>
      <c r="Q47" s="72"/>
      <c r="R47" s="67" t="s">
        <v>620</v>
      </c>
      <c r="S47" s="18" t="s">
        <v>917</v>
      </c>
      <c r="T47" s="67"/>
    </row>
    <row r="48" spans="1:20" ht="33.75" thickBot="1">
      <c r="A48" s="4">
        <v>44</v>
      </c>
      <c r="B48" s="17" t="s">
        <v>66</v>
      </c>
      <c r="C48" s="67" t="s">
        <v>827</v>
      </c>
      <c r="D48" s="67" t="s">
        <v>29</v>
      </c>
      <c r="E48" s="69">
        <v>94</v>
      </c>
      <c r="F48" s="67"/>
      <c r="G48" s="69">
        <v>34</v>
      </c>
      <c r="H48" s="69">
        <v>35</v>
      </c>
      <c r="I48" s="66">
        <f>+G105+H105</f>
        <v>0</v>
      </c>
      <c r="J48" s="67">
        <v>985900924</v>
      </c>
      <c r="K48" s="67" t="s">
        <v>823</v>
      </c>
      <c r="L48" s="67" t="s">
        <v>194</v>
      </c>
      <c r="M48" s="67">
        <v>9577524558</v>
      </c>
      <c r="N48" s="67" t="s">
        <v>824</v>
      </c>
      <c r="O48" s="74" t="s">
        <v>825</v>
      </c>
      <c r="P48" s="71">
        <v>43512</v>
      </c>
      <c r="Q48" s="72"/>
      <c r="R48" s="143"/>
      <c r="S48" s="18" t="s">
        <v>916</v>
      </c>
      <c r="T48" s="67"/>
    </row>
    <row r="49" spans="1:20" ht="33">
      <c r="A49" s="4">
        <v>45</v>
      </c>
      <c r="B49" s="17" t="s">
        <v>66</v>
      </c>
      <c r="C49" s="67" t="s">
        <v>828</v>
      </c>
      <c r="D49" s="67" t="s">
        <v>27</v>
      </c>
      <c r="E49" s="76" t="s">
        <v>829</v>
      </c>
      <c r="F49" s="67" t="s">
        <v>91</v>
      </c>
      <c r="G49" s="69">
        <v>37</v>
      </c>
      <c r="H49" s="69">
        <v>41</v>
      </c>
      <c r="I49" s="66">
        <f t="shared" si="0"/>
        <v>78</v>
      </c>
      <c r="J49" s="67">
        <v>9854829689</v>
      </c>
      <c r="K49" s="67" t="s">
        <v>823</v>
      </c>
      <c r="L49" s="67" t="s">
        <v>194</v>
      </c>
      <c r="M49" s="67">
        <v>9577524558</v>
      </c>
      <c r="N49" s="67" t="s">
        <v>824</v>
      </c>
      <c r="O49" s="74" t="s">
        <v>825</v>
      </c>
      <c r="P49" s="71"/>
      <c r="Q49" s="72"/>
      <c r="R49" s="141" t="s">
        <v>620</v>
      </c>
      <c r="S49" s="18" t="s">
        <v>916</v>
      </c>
      <c r="T49" s="67"/>
    </row>
    <row r="50" spans="1:20">
      <c r="A50" s="4">
        <v>46</v>
      </c>
      <c r="B50" s="17" t="s">
        <v>67</v>
      </c>
      <c r="C50" s="67" t="s">
        <v>830</v>
      </c>
      <c r="D50" s="67" t="s">
        <v>29</v>
      </c>
      <c r="E50" s="69">
        <v>29</v>
      </c>
      <c r="F50" s="67"/>
      <c r="G50" s="69">
        <v>21</v>
      </c>
      <c r="H50" s="69">
        <v>23</v>
      </c>
      <c r="I50" s="66">
        <f t="shared" si="0"/>
        <v>44</v>
      </c>
      <c r="J50" s="67">
        <v>7399285281</v>
      </c>
      <c r="K50" s="67" t="s">
        <v>159</v>
      </c>
      <c r="L50" s="66" t="s">
        <v>167</v>
      </c>
      <c r="M50" s="66">
        <v>9864017893</v>
      </c>
      <c r="N50" s="67" t="s">
        <v>351</v>
      </c>
      <c r="O50" s="66">
        <v>9859604084</v>
      </c>
      <c r="P50" s="71"/>
      <c r="Q50" s="72"/>
      <c r="R50" s="67" t="s">
        <v>418</v>
      </c>
      <c r="S50" s="18" t="s">
        <v>917</v>
      </c>
      <c r="T50" s="67"/>
    </row>
    <row r="51" spans="1:20">
      <c r="A51" s="4">
        <v>47</v>
      </c>
      <c r="B51" s="17" t="s">
        <v>67</v>
      </c>
      <c r="C51" s="67" t="s">
        <v>831</v>
      </c>
      <c r="D51" s="67" t="s">
        <v>27</v>
      </c>
      <c r="E51" s="76" t="s">
        <v>832</v>
      </c>
      <c r="F51" s="67" t="s">
        <v>91</v>
      </c>
      <c r="G51" s="69">
        <v>38</v>
      </c>
      <c r="H51" s="69">
        <v>42</v>
      </c>
      <c r="I51" s="66">
        <f t="shared" si="0"/>
        <v>80</v>
      </c>
      <c r="J51" s="67">
        <v>8749956606</v>
      </c>
      <c r="K51" s="67" t="s">
        <v>159</v>
      </c>
      <c r="L51" s="66" t="s">
        <v>167</v>
      </c>
      <c r="M51" s="66">
        <v>9864017893</v>
      </c>
      <c r="N51" s="67" t="s">
        <v>351</v>
      </c>
      <c r="O51" s="66">
        <v>9859604084</v>
      </c>
      <c r="P51" s="71"/>
      <c r="Q51" s="72"/>
      <c r="R51" s="67" t="s">
        <v>418</v>
      </c>
      <c r="S51" s="18" t="s">
        <v>917</v>
      </c>
      <c r="T51" s="67"/>
    </row>
    <row r="52" spans="1:20">
      <c r="A52" s="4">
        <v>48</v>
      </c>
      <c r="B52" s="17" t="s">
        <v>66</v>
      </c>
      <c r="C52" s="67" t="s">
        <v>833</v>
      </c>
      <c r="D52" s="67" t="s">
        <v>29</v>
      </c>
      <c r="E52" s="69">
        <v>36</v>
      </c>
      <c r="F52" s="67"/>
      <c r="G52" s="69">
        <v>19</v>
      </c>
      <c r="H52" s="69">
        <v>21</v>
      </c>
      <c r="I52" s="66">
        <f t="shared" si="0"/>
        <v>40</v>
      </c>
      <c r="J52" s="67">
        <v>9854578783</v>
      </c>
      <c r="K52" s="67" t="s">
        <v>103</v>
      </c>
      <c r="L52" s="66" t="s">
        <v>152</v>
      </c>
      <c r="M52" s="66">
        <v>9854184729</v>
      </c>
      <c r="N52" s="66" t="s">
        <v>155</v>
      </c>
      <c r="O52" s="66">
        <v>9859711253</v>
      </c>
      <c r="P52" s="71">
        <v>43514</v>
      </c>
      <c r="Q52" s="72"/>
      <c r="R52" s="67" t="s">
        <v>408</v>
      </c>
      <c r="S52" s="18" t="s">
        <v>916</v>
      </c>
      <c r="T52" s="67"/>
    </row>
    <row r="53" spans="1:20">
      <c r="A53" s="4">
        <v>49</v>
      </c>
      <c r="B53" s="17" t="s">
        <v>66</v>
      </c>
      <c r="C53" s="67" t="s">
        <v>337</v>
      </c>
      <c r="D53" s="67" t="s">
        <v>27</v>
      </c>
      <c r="E53" s="76" t="s">
        <v>834</v>
      </c>
      <c r="F53" s="67" t="s">
        <v>91</v>
      </c>
      <c r="G53" s="69">
        <v>24</v>
      </c>
      <c r="H53" s="69">
        <v>27</v>
      </c>
      <c r="I53" s="66">
        <f t="shared" si="0"/>
        <v>51</v>
      </c>
      <c r="J53" s="67">
        <v>9613558592</v>
      </c>
      <c r="K53" s="67" t="s">
        <v>103</v>
      </c>
      <c r="L53" s="66" t="s">
        <v>152</v>
      </c>
      <c r="M53" s="70">
        <v>9854184729</v>
      </c>
      <c r="N53" s="70" t="s">
        <v>155</v>
      </c>
      <c r="O53" s="70">
        <v>9859711253</v>
      </c>
      <c r="P53" s="71"/>
      <c r="Q53" s="72"/>
      <c r="R53" s="67" t="s">
        <v>408</v>
      </c>
      <c r="S53" s="18" t="s">
        <v>916</v>
      </c>
      <c r="T53" s="67"/>
    </row>
    <row r="54" spans="1:20" ht="33">
      <c r="A54" s="4">
        <v>50</v>
      </c>
      <c r="B54" s="17" t="s">
        <v>67</v>
      </c>
      <c r="C54" s="67" t="s">
        <v>835</v>
      </c>
      <c r="D54" s="67" t="s">
        <v>29</v>
      </c>
      <c r="E54" s="69">
        <v>27</v>
      </c>
      <c r="F54" s="67"/>
      <c r="G54" s="69">
        <v>23</v>
      </c>
      <c r="H54" s="69">
        <v>25</v>
      </c>
      <c r="I54" s="66">
        <f t="shared" si="0"/>
        <v>48</v>
      </c>
      <c r="J54" s="67">
        <v>8876932457</v>
      </c>
      <c r="K54" s="67" t="s">
        <v>159</v>
      </c>
      <c r="L54" s="67" t="s">
        <v>167</v>
      </c>
      <c r="M54" s="66">
        <v>9964017893</v>
      </c>
      <c r="N54" s="67" t="s">
        <v>255</v>
      </c>
      <c r="O54" s="89" t="s">
        <v>836</v>
      </c>
      <c r="P54" s="71"/>
      <c r="Q54" s="72"/>
      <c r="R54" s="67" t="s">
        <v>498</v>
      </c>
      <c r="S54" s="18" t="s">
        <v>917</v>
      </c>
      <c r="T54" s="67"/>
    </row>
    <row r="55" spans="1:20">
      <c r="A55" s="4">
        <v>51</v>
      </c>
      <c r="B55" s="17" t="s">
        <v>67</v>
      </c>
      <c r="C55" s="67" t="s">
        <v>237</v>
      </c>
      <c r="D55" s="67" t="s">
        <v>27</v>
      </c>
      <c r="E55" s="76" t="s">
        <v>837</v>
      </c>
      <c r="F55" s="67" t="s">
        <v>91</v>
      </c>
      <c r="G55" s="69">
        <v>22</v>
      </c>
      <c r="H55" s="69">
        <v>27</v>
      </c>
      <c r="I55" s="66">
        <f t="shared" si="0"/>
        <v>49</v>
      </c>
      <c r="J55" s="67">
        <v>9957106301</v>
      </c>
      <c r="K55" s="67" t="s">
        <v>159</v>
      </c>
      <c r="L55" s="67" t="s">
        <v>167</v>
      </c>
      <c r="M55" s="66">
        <v>9964017893</v>
      </c>
      <c r="N55" s="67" t="s">
        <v>255</v>
      </c>
      <c r="O55" s="89" t="s">
        <v>836</v>
      </c>
      <c r="P55" s="71"/>
      <c r="Q55" s="72"/>
      <c r="R55" s="67" t="s">
        <v>524</v>
      </c>
      <c r="S55" s="18" t="s">
        <v>917</v>
      </c>
      <c r="T55" s="67"/>
    </row>
    <row r="56" spans="1:20">
      <c r="A56" s="4">
        <v>52</v>
      </c>
      <c r="B56" s="17" t="s">
        <v>66</v>
      </c>
      <c r="C56" s="67" t="s">
        <v>838</v>
      </c>
      <c r="D56" s="67" t="s">
        <v>29</v>
      </c>
      <c r="E56" s="69">
        <v>30</v>
      </c>
      <c r="F56" s="67"/>
      <c r="G56" s="69">
        <v>23</v>
      </c>
      <c r="H56" s="69">
        <v>28</v>
      </c>
      <c r="I56" s="66">
        <f t="shared" si="0"/>
        <v>51</v>
      </c>
      <c r="J56" s="67">
        <v>8403855424</v>
      </c>
      <c r="K56" s="67" t="s">
        <v>159</v>
      </c>
      <c r="L56" s="67" t="s">
        <v>167</v>
      </c>
      <c r="M56" s="66">
        <v>9964017893</v>
      </c>
      <c r="N56" s="67" t="s">
        <v>255</v>
      </c>
      <c r="O56" s="89" t="s">
        <v>836</v>
      </c>
      <c r="P56" s="71">
        <v>43516</v>
      </c>
      <c r="Q56" s="72"/>
      <c r="R56" s="67" t="s">
        <v>418</v>
      </c>
      <c r="S56" s="18" t="s">
        <v>916</v>
      </c>
      <c r="T56" s="67"/>
    </row>
    <row r="57" spans="1:20">
      <c r="A57" s="4">
        <v>53</v>
      </c>
      <c r="B57" s="17" t="s">
        <v>66</v>
      </c>
      <c r="C57" s="67" t="s">
        <v>839</v>
      </c>
      <c r="D57" s="67" t="s">
        <v>29</v>
      </c>
      <c r="E57" s="69">
        <v>31</v>
      </c>
      <c r="F57" s="67"/>
      <c r="G57" s="69">
        <v>26</v>
      </c>
      <c r="H57" s="69">
        <v>24</v>
      </c>
      <c r="I57" s="66">
        <f t="shared" si="0"/>
        <v>50</v>
      </c>
      <c r="J57" s="67">
        <v>8486216670</v>
      </c>
      <c r="K57" s="67"/>
      <c r="L57" s="67"/>
      <c r="M57" s="67"/>
      <c r="N57" s="67"/>
      <c r="O57" s="67"/>
      <c r="P57" s="71"/>
      <c r="Q57" s="72"/>
      <c r="R57" s="67" t="s">
        <v>418</v>
      </c>
      <c r="S57" s="18" t="s">
        <v>916</v>
      </c>
      <c r="T57" s="67"/>
    </row>
    <row r="58" spans="1:20">
      <c r="A58" s="4">
        <v>54</v>
      </c>
      <c r="B58" s="17" t="s">
        <v>67</v>
      </c>
      <c r="C58" s="67" t="s">
        <v>263</v>
      </c>
      <c r="D58" s="67" t="s">
        <v>29</v>
      </c>
      <c r="E58" s="69">
        <v>211</v>
      </c>
      <c r="F58" s="67"/>
      <c r="G58" s="69">
        <v>75</v>
      </c>
      <c r="H58" s="69">
        <v>45</v>
      </c>
      <c r="I58" s="66">
        <f t="shared" si="0"/>
        <v>120</v>
      </c>
      <c r="J58" s="67">
        <v>9954929393</v>
      </c>
      <c r="K58" s="67" t="s">
        <v>226</v>
      </c>
      <c r="L58" s="67" t="s">
        <v>216</v>
      </c>
      <c r="M58" s="66">
        <v>9859710414</v>
      </c>
      <c r="N58" s="70" t="s">
        <v>85</v>
      </c>
      <c r="O58" s="70">
        <v>9859269136</v>
      </c>
      <c r="P58" s="71"/>
      <c r="Q58" s="72"/>
      <c r="R58" s="67" t="s">
        <v>603</v>
      </c>
      <c r="S58" s="18" t="s">
        <v>917</v>
      </c>
      <c r="T58" s="67"/>
    </row>
    <row r="59" spans="1:20">
      <c r="A59" s="4">
        <v>55</v>
      </c>
      <c r="B59" s="17" t="s">
        <v>67</v>
      </c>
      <c r="C59" s="66" t="s">
        <v>201</v>
      </c>
      <c r="D59" s="67" t="s">
        <v>27</v>
      </c>
      <c r="E59" s="68" t="s">
        <v>840</v>
      </c>
      <c r="F59" s="67" t="s">
        <v>91</v>
      </c>
      <c r="G59" s="69">
        <v>51</v>
      </c>
      <c r="H59" s="69">
        <v>57</v>
      </c>
      <c r="I59" s="66">
        <f t="shared" si="0"/>
        <v>108</v>
      </c>
      <c r="J59" s="68" t="s">
        <v>841</v>
      </c>
      <c r="K59" s="67" t="s">
        <v>81</v>
      </c>
      <c r="L59" s="66" t="s">
        <v>157</v>
      </c>
      <c r="M59" s="66">
        <v>9435848621</v>
      </c>
      <c r="N59" s="67" t="s">
        <v>178</v>
      </c>
      <c r="O59" s="66">
        <v>8876214148</v>
      </c>
      <c r="P59" s="71"/>
      <c r="Q59" s="72"/>
      <c r="R59" s="67" t="s">
        <v>477</v>
      </c>
      <c r="S59" s="18" t="s">
        <v>917</v>
      </c>
      <c r="T59" s="67"/>
    </row>
    <row r="60" spans="1:20">
      <c r="A60" s="4">
        <v>56</v>
      </c>
      <c r="B60" s="17" t="s">
        <v>66</v>
      </c>
      <c r="C60" s="67" t="s">
        <v>196</v>
      </c>
      <c r="D60" s="67" t="s">
        <v>29</v>
      </c>
      <c r="E60" s="69">
        <v>90</v>
      </c>
      <c r="F60" s="67"/>
      <c r="G60" s="69">
        <v>31</v>
      </c>
      <c r="H60" s="69">
        <v>33</v>
      </c>
      <c r="I60" s="66">
        <f t="shared" si="0"/>
        <v>64</v>
      </c>
      <c r="J60" s="67">
        <v>9957804962</v>
      </c>
      <c r="K60" s="67" t="s">
        <v>396</v>
      </c>
      <c r="L60" s="66" t="s">
        <v>175</v>
      </c>
      <c r="M60" s="66">
        <v>9859090671</v>
      </c>
      <c r="N60" s="66" t="s">
        <v>197</v>
      </c>
      <c r="O60" s="66">
        <v>9613030663</v>
      </c>
      <c r="P60" s="71">
        <v>43517</v>
      </c>
      <c r="Q60" s="72"/>
      <c r="R60" s="67" t="s">
        <v>416</v>
      </c>
      <c r="S60" s="18" t="s">
        <v>916</v>
      </c>
      <c r="T60" s="67"/>
    </row>
    <row r="61" spans="1:20">
      <c r="A61" s="4">
        <v>57</v>
      </c>
      <c r="B61" s="17" t="s">
        <v>66</v>
      </c>
      <c r="C61" s="67" t="s">
        <v>198</v>
      </c>
      <c r="D61" s="67" t="s">
        <v>27</v>
      </c>
      <c r="E61" s="68" t="s">
        <v>842</v>
      </c>
      <c r="F61" s="67" t="s">
        <v>91</v>
      </c>
      <c r="G61" s="69">
        <v>34</v>
      </c>
      <c r="H61" s="69">
        <v>28</v>
      </c>
      <c r="I61" s="66">
        <f t="shared" si="0"/>
        <v>62</v>
      </c>
      <c r="J61" s="67">
        <v>9613582650</v>
      </c>
      <c r="K61" s="67" t="s">
        <v>396</v>
      </c>
      <c r="L61" s="70" t="s">
        <v>175</v>
      </c>
      <c r="M61" s="66">
        <v>9859090671</v>
      </c>
      <c r="N61" s="70" t="s">
        <v>197</v>
      </c>
      <c r="O61" s="70">
        <v>9613030663</v>
      </c>
      <c r="P61" s="71"/>
      <c r="Q61" s="72"/>
      <c r="R61" s="67" t="s">
        <v>416</v>
      </c>
      <c r="S61" s="18" t="s">
        <v>917</v>
      </c>
      <c r="T61" s="67"/>
    </row>
    <row r="62" spans="1:20">
      <c r="A62" s="4">
        <v>58</v>
      </c>
      <c r="B62" s="17" t="s">
        <v>67</v>
      </c>
      <c r="C62" s="67" t="s">
        <v>189</v>
      </c>
      <c r="D62" s="67" t="s">
        <v>29</v>
      </c>
      <c r="E62" s="69">
        <v>125</v>
      </c>
      <c r="F62" s="67"/>
      <c r="G62" s="69">
        <v>21</v>
      </c>
      <c r="H62" s="69">
        <v>20</v>
      </c>
      <c r="I62" s="66">
        <f t="shared" si="0"/>
        <v>41</v>
      </c>
      <c r="J62" s="67">
        <v>7399141986</v>
      </c>
      <c r="K62" s="67" t="s">
        <v>174</v>
      </c>
      <c r="L62" s="67" t="s">
        <v>175</v>
      </c>
      <c r="M62" s="77">
        <v>9859090671</v>
      </c>
      <c r="N62" s="66" t="s">
        <v>190</v>
      </c>
      <c r="O62" s="66">
        <v>7896739603</v>
      </c>
      <c r="P62" s="71"/>
      <c r="Q62" s="72"/>
      <c r="R62" s="67" t="s">
        <v>620</v>
      </c>
      <c r="S62" s="18" t="s">
        <v>917</v>
      </c>
      <c r="T62" s="67"/>
    </row>
    <row r="63" spans="1:20">
      <c r="A63" s="4">
        <v>59</v>
      </c>
      <c r="B63" s="17" t="s">
        <v>67</v>
      </c>
      <c r="C63" s="66" t="s">
        <v>191</v>
      </c>
      <c r="D63" s="67" t="s">
        <v>27</v>
      </c>
      <c r="E63" s="68" t="s">
        <v>843</v>
      </c>
      <c r="F63" s="67" t="s">
        <v>91</v>
      </c>
      <c r="G63" s="69">
        <v>61</v>
      </c>
      <c r="H63" s="69">
        <v>63</v>
      </c>
      <c r="I63" s="66">
        <f t="shared" si="0"/>
        <v>124</v>
      </c>
      <c r="J63" s="67">
        <v>8256024313</v>
      </c>
      <c r="K63" s="67" t="s">
        <v>174</v>
      </c>
      <c r="L63" s="67" t="s">
        <v>175</v>
      </c>
      <c r="M63" s="77">
        <v>9859090671</v>
      </c>
      <c r="N63" s="66" t="s">
        <v>190</v>
      </c>
      <c r="O63" s="66">
        <v>7896739603</v>
      </c>
      <c r="P63" s="71"/>
      <c r="Q63" s="72"/>
      <c r="R63" s="67" t="s">
        <v>620</v>
      </c>
      <c r="S63" s="18" t="s">
        <v>917</v>
      </c>
      <c r="T63" s="67"/>
    </row>
    <row r="64" spans="1:20" ht="33">
      <c r="A64" s="4">
        <v>60</v>
      </c>
      <c r="B64" s="17" t="s">
        <v>66</v>
      </c>
      <c r="C64" s="67" t="s">
        <v>184</v>
      </c>
      <c r="D64" s="67" t="s">
        <v>29</v>
      </c>
      <c r="E64" s="69">
        <v>124</v>
      </c>
      <c r="F64" s="67"/>
      <c r="G64" s="69">
        <v>42</v>
      </c>
      <c r="H64" s="69">
        <v>45</v>
      </c>
      <c r="I64" s="66">
        <f t="shared" si="0"/>
        <v>87</v>
      </c>
      <c r="J64" s="144" t="s">
        <v>844</v>
      </c>
      <c r="K64" s="67" t="s">
        <v>174</v>
      </c>
      <c r="L64" s="77" t="s">
        <v>175</v>
      </c>
      <c r="M64" s="77">
        <v>9859090671</v>
      </c>
      <c r="N64" s="77" t="s">
        <v>185</v>
      </c>
      <c r="O64" s="77">
        <v>9613374202</v>
      </c>
      <c r="P64" s="71">
        <v>43518</v>
      </c>
      <c r="Q64" s="72"/>
      <c r="R64" s="67" t="s">
        <v>620</v>
      </c>
      <c r="S64" s="18" t="s">
        <v>916</v>
      </c>
      <c r="T64" s="67"/>
    </row>
    <row r="65" spans="1:20">
      <c r="A65" s="4">
        <v>61</v>
      </c>
      <c r="B65" s="17" t="s">
        <v>67</v>
      </c>
      <c r="C65" s="67" t="s">
        <v>195</v>
      </c>
      <c r="D65" s="67" t="s">
        <v>29</v>
      </c>
      <c r="E65" s="68">
        <v>177</v>
      </c>
      <c r="F65" s="67"/>
      <c r="G65" s="69">
        <v>44</v>
      </c>
      <c r="H65" s="69">
        <v>47</v>
      </c>
      <c r="I65" s="66">
        <f t="shared" si="0"/>
        <v>91</v>
      </c>
      <c r="J65" s="67">
        <v>887629908</v>
      </c>
      <c r="K65" s="67" t="s">
        <v>81</v>
      </c>
      <c r="L65" s="70" t="s">
        <v>147</v>
      </c>
      <c r="M65" s="70">
        <v>9435801247</v>
      </c>
      <c r="N65" s="70" t="s">
        <v>148</v>
      </c>
      <c r="O65" s="70">
        <v>9954327983</v>
      </c>
      <c r="P65" s="71"/>
      <c r="Q65" s="72"/>
      <c r="R65" s="67" t="s">
        <v>572</v>
      </c>
      <c r="S65" s="18" t="s">
        <v>917</v>
      </c>
      <c r="T65" s="67"/>
    </row>
    <row r="66" spans="1:20">
      <c r="A66" s="4">
        <v>62</v>
      </c>
      <c r="B66" s="17" t="s">
        <v>66</v>
      </c>
      <c r="C66" s="67" t="s">
        <v>287</v>
      </c>
      <c r="D66" s="67" t="s">
        <v>29</v>
      </c>
      <c r="E66" s="69">
        <v>89</v>
      </c>
      <c r="F66" s="67"/>
      <c r="G66" s="69">
        <v>33</v>
      </c>
      <c r="H66" s="69">
        <v>27</v>
      </c>
      <c r="I66" s="66">
        <f t="shared" si="0"/>
        <v>60</v>
      </c>
      <c r="J66" s="67">
        <v>9957711798</v>
      </c>
      <c r="K66" s="67" t="s">
        <v>400</v>
      </c>
      <c r="L66" s="66" t="s">
        <v>596</v>
      </c>
      <c r="M66" s="66">
        <v>9859175624</v>
      </c>
      <c r="N66" s="66" t="s">
        <v>463</v>
      </c>
      <c r="O66" s="74" t="s">
        <v>845</v>
      </c>
      <c r="P66" s="71">
        <v>43519</v>
      </c>
      <c r="Q66" s="72"/>
      <c r="R66" s="67" t="s">
        <v>427</v>
      </c>
      <c r="S66" s="18" t="s">
        <v>916</v>
      </c>
      <c r="T66" s="67"/>
    </row>
    <row r="67" spans="1:20">
      <c r="A67" s="4">
        <v>63</v>
      </c>
      <c r="B67" s="17" t="s">
        <v>66</v>
      </c>
      <c r="C67" s="67" t="s">
        <v>288</v>
      </c>
      <c r="D67" s="67" t="s">
        <v>27</v>
      </c>
      <c r="E67" s="68" t="s">
        <v>530</v>
      </c>
      <c r="F67" s="67" t="s">
        <v>91</v>
      </c>
      <c r="G67" s="69">
        <v>36</v>
      </c>
      <c r="H67" s="69">
        <v>31</v>
      </c>
      <c r="I67" s="66">
        <f t="shared" si="0"/>
        <v>67</v>
      </c>
      <c r="J67" s="67"/>
      <c r="K67" s="67" t="s">
        <v>400</v>
      </c>
      <c r="L67" s="66" t="s">
        <v>596</v>
      </c>
      <c r="M67" s="66">
        <v>9859175624</v>
      </c>
      <c r="N67" s="66" t="s">
        <v>463</v>
      </c>
      <c r="O67" s="74" t="s">
        <v>845</v>
      </c>
      <c r="P67" s="71"/>
      <c r="Q67" s="72"/>
      <c r="R67" s="67" t="s">
        <v>427</v>
      </c>
      <c r="S67" s="18" t="s">
        <v>916</v>
      </c>
      <c r="T67" s="67"/>
    </row>
    <row r="68" spans="1:20" ht="33">
      <c r="A68" s="4">
        <v>64</v>
      </c>
      <c r="B68" s="17" t="s">
        <v>67</v>
      </c>
      <c r="C68" s="67" t="s">
        <v>203</v>
      </c>
      <c r="D68" s="67" t="s">
        <v>29</v>
      </c>
      <c r="E68" s="69">
        <v>213</v>
      </c>
      <c r="F68" s="67"/>
      <c r="G68" s="69">
        <v>35</v>
      </c>
      <c r="H68" s="69">
        <v>39</v>
      </c>
      <c r="I68" s="66">
        <f t="shared" si="0"/>
        <v>74</v>
      </c>
      <c r="J68" s="145" t="s">
        <v>204</v>
      </c>
      <c r="K68" s="67" t="s">
        <v>174</v>
      </c>
      <c r="L68" s="66" t="s">
        <v>175</v>
      </c>
      <c r="M68" s="66">
        <v>9859090671</v>
      </c>
      <c r="N68" s="67" t="s">
        <v>205</v>
      </c>
      <c r="O68" s="89">
        <v>9854882852</v>
      </c>
      <c r="P68" s="71"/>
      <c r="Q68" s="72"/>
      <c r="R68" s="67" t="s">
        <v>610</v>
      </c>
      <c r="S68" s="18" t="s">
        <v>917</v>
      </c>
      <c r="T68" s="67"/>
    </row>
    <row r="69" spans="1:20">
      <c r="A69" s="4">
        <v>65</v>
      </c>
      <c r="B69" s="17" t="s">
        <v>66</v>
      </c>
      <c r="C69" s="67" t="s">
        <v>158</v>
      </c>
      <c r="D69" s="67" t="s">
        <v>27</v>
      </c>
      <c r="E69" s="68" t="s">
        <v>846</v>
      </c>
      <c r="F69" s="67" t="s">
        <v>105</v>
      </c>
      <c r="G69" s="69">
        <v>51</v>
      </c>
      <c r="H69" s="69">
        <v>59</v>
      </c>
      <c r="I69" s="66">
        <f t="shared" si="0"/>
        <v>110</v>
      </c>
      <c r="J69" s="67">
        <v>9435848537</v>
      </c>
      <c r="K69" s="67" t="s">
        <v>847</v>
      </c>
      <c r="L69" s="66" t="s">
        <v>157</v>
      </c>
      <c r="M69" s="66">
        <v>9435848621</v>
      </c>
      <c r="N69" s="66" t="s">
        <v>132</v>
      </c>
      <c r="O69" s="66">
        <v>8812065116</v>
      </c>
      <c r="P69" s="71">
        <v>43521</v>
      </c>
      <c r="Q69" s="72"/>
      <c r="R69" s="67" t="s">
        <v>610</v>
      </c>
      <c r="S69" s="18" t="s">
        <v>916</v>
      </c>
      <c r="T69" s="67"/>
    </row>
    <row r="70" spans="1:20">
      <c r="A70" s="4">
        <v>66</v>
      </c>
      <c r="B70" s="17" t="s">
        <v>66</v>
      </c>
      <c r="C70" s="67" t="s">
        <v>848</v>
      </c>
      <c r="D70" s="67" t="s">
        <v>27</v>
      </c>
      <c r="E70" s="76" t="s">
        <v>849</v>
      </c>
      <c r="F70" s="67" t="s">
        <v>172</v>
      </c>
      <c r="G70" s="69">
        <v>112</v>
      </c>
      <c r="H70" s="69">
        <v>109</v>
      </c>
      <c r="I70" s="66">
        <f t="shared" si="0"/>
        <v>221</v>
      </c>
      <c r="J70" s="76" t="s">
        <v>850</v>
      </c>
      <c r="K70" s="67" t="s">
        <v>81</v>
      </c>
      <c r="L70" s="66" t="s">
        <v>157</v>
      </c>
      <c r="M70" s="66">
        <v>9435848621</v>
      </c>
      <c r="N70" s="67" t="s">
        <v>851</v>
      </c>
      <c r="O70" s="74" t="s">
        <v>698</v>
      </c>
      <c r="P70" s="71"/>
      <c r="Q70" s="72"/>
      <c r="R70" s="67" t="s">
        <v>470</v>
      </c>
      <c r="S70" s="18" t="s">
        <v>916</v>
      </c>
      <c r="T70" s="67"/>
    </row>
    <row r="71" spans="1:20">
      <c r="A71" s="4">
        <v>67</v>
      </c>
      <c r="B71" s="17" t="s">
        <v>67</v>
      </c>
      <c r="C71" s="67" t="s">
        <v>324</v>
      </c>
      <c r="D71" s="67" t="s">
        <v>27</v>
      </c>
      <c r="E71" s="68" t="s">
        <v>852</v>
      </c>
      <c r="F71" s="67" t="s">
        <v>91</v>
      </c>
      <c r="G71" s="69">
        <v>23</v>
      </c>
      <c r="H71" s="69">
        <v>15</v>
      </c>
      <c r="I71" s="66">
        <f t="shared" ref="I71:I83" si="1">+G71+H71</f>
        <v>38</v>
      </c>
      <c r="J71" s="67">
        <v>9954296691</v>
      </c>
      <c r="K71" s="67" t="s">
        <v>234</v>
      </c>
      <c r="L71" s="67" t="s">
        <v>200</v>
      </c>
      <c r="M71" s="66">
        <v>9508378494</v>
      </c>
      <c r="N71" s="66" t="s">
        <v>235</v>
      </c>
      <c r="O71" s="66">
        <v>8486532186</v>
      </c>
      <c r="P71" s="71"/>
      <c r="Q71" s="72"/>
      <c r="R71" s="67"/>
      <c r="S71" s="18" t="s">
        <v>917</v>
      </c>
      <c r="T71" s="67"/>
    </row>
    <row r="72" spans="1:20">
      <c r="A72" s="4">
        <v>68</v>
      </c>
      <c r="B72" s="17" t="s">
        <v>66</v>
      </c>
      <c r="C72" s="67" t="s">
        <v>179</v>
      </c>
      <c r="D72" s="67" t="s">
        <v>29</v>
      </c>
      <c r="E72" s="69">
        <v>101</v>
      </c>
      <c r="F72" s="67"/>
      <c r="G72" s="69">
        <v>31</v>
      </c>
      <c r="H72" s="69">
        <v>32</v>
      </c>
      <c r="I72" s="66">
        <f t="shared" si="1"/>
        <v>63</v>
      </c>
      <c r="J72" s="67">
        <v>9854550873</v>
      </c>
      <c r="K72" s="67" t="s">
        <v>174</v>
      </c>
      <c r="L72" s="77" t="s">
        <v>175</v>
      </c>
      <c r="M72" s="77">
        <v>9859090671</v>
      </c>
      <c r="N72" s="77" t="s">
        <v>176</v>
      </c>
      <c r="O72" s="77">
        <v>9613570603</v>
      </c>
      <c r="P72" s="71">
        <v>43522</v>
      </c>
      <c r="Q72" s="72"/>
      <c r="R72" s="67" t="s">
        <v>610</v>
      </c>
      <c r="S72" s="18" t="s">
        <v>916</v>
      </c>
      <c r="T72" s="67"/>
    </row>
    <row r="73" spans="1:20">
      <c r="A73" s="4">
        <v>69</v>
      </c>
      <c r="B73" s="17" t="s">
        <v>66</v>
      </c>
      <c r="C73" s="67" t="s">
        <v>180</v>
      </c>
      <c r="D73" s="67" t="s">
        <v>27</v>
      </c>
      <c r="E73" s="68" t="s">
        <v>853</v>
      </c>
      <c r="F73" s="67" t="s">
        <v>172</v>
      </c>
      <c r="G73" s="69">
        <v>41</v>
      </c>
      <c r="H73" s="69">
        <v>45</v>
      </c>
      <c r="I73" s="66">
        <f t="shared" si="1"/>
        <v>86</v>
      </c>
      <c r="J73" s="67">
        <v>9435443354</v>
      </c>
      <c r="K73" s="67" t="s">
        <v>174</v>
      </c>
      <c r="L73" s="70" t="s">
        <v>175</v>
      </c>
      <c r="M73" s="66">
        <v>9859090671</v>
      </c>
      <c r="N73" s="66" t="s">
        <v>176</v>
      </c>
      <c r="O73" s="66">
        <v>9613570603</v>
      </c>
      <c r="P73" s="71"/>
      <c r="Q73" s="72"/>
      <c r="R73" s="67" t="s">
        <v>610</v>
      </c>
      <c r="S73" s="18" t="s">
        <v>916</v>
      </c>
      <c r="T73" s="67"/>
    </row>
    <row r="74" spans="1:20">
      <c r="A74" s="4">
        <v>70</v>
      </c>
      <c r="B74" s="17" t="s">
        <v>67</v>
      </c>
      <c r="C74" s="67" t="s">
        <v>173</v>
      </c>
      <c r="D74" s="67" t="s">
        <v>29</v>
      </c>
      <c r="E74" s="69">
        <v>100</v>
      </c>
      <c r="F74" s="67"/>
      <c r="G74" s="69">
        <v>29</v>
      </c>
      <c r="H74" s="69">
        <v>33</v>
      </c>
      <c r="I74" s="66">
        <f t="shared" si="1"/>
        <v>62</v>
      </c>
      <c r="J74" s="67">
        <v>9854752278</v>
      </c>
      <c r="K74" s="67" t="s">
        <v>174</v>
      </c>
      <c r="L74" s="77" t="s">
        <v>175</v>
      </c>
      <c r="M74" s="77">
        <v>9859090671</v>
      </c>
      <c r="N74" s="77" t="s">
        <v>176</v>
      </c>
      <c r="O74" s="77">
        <v>9613570603</v>
      </c>
      <c r="P74" s="71"/>
      <c r="Q74" s="72"/>
      <c r="R74" s="67" t="s">
        <v>610</v>
      </c>
      <c r="S74" s="18" t="s">
        <v>917</v>
      </c>
      <c r="T74" s="67"/>
    </row>
    <row r="75" spans="1:20">
      <c r="A75" s="4">
        <v>71</v>
      </c>
      <c r="B75" s="17" t="s">
        <v>67</v>
      </c>
      <c r="C75" s="67" t="s">
        <v>177</v>
      </c>
      <c r="D75" s="67" t="s">
        <v>27</v>
      </c>
      <c r="E75" s="68" t="s">
        <v>571</v>
      </c>
      <c r="F75" s="67" t="s">
        <v>91</v>
      </c>
      <c r="G75" s="69">
        <v>41</v>
      </c>
      <c r="H75" s="69">
        <v>47</v>
      </c>
      <c r="I75" s="66">
        <f t="shared" si="1"/>
        <v>88</v>
      </c>
      <c r="J75" s="67">
        <v>9707109128</v>
      </c>
      <c r="K75" s="67" t="s">
        <v>174</v>
      </c>
      <c r="L75" s="66" t="s">
        <v>175</v>
      </c>
      <c r="M75" s="66">
        <v>9859090671</v>
      </c>
      <c r="N75" s="66" t="s">
        <v>176</v>
      </c>
      <c r="O75" s="66">
        <v>9613570603</v>
      </c>
      <c r="P75" s="71"/>
      <c r="Q75" s="72"/>
      <c r="R75" s="67" t="s">
        <v>610</v>
      </c>
      <c r="S75" s="18" t="s">
        <v>917</v>
      </c>
      <c r="T75" s="67"/>
    </row>
    <row r="76" spans="1:20">
      <c r="A76" s="4">
        <v>72</v>
      </c>
      <c r="B76" s="17" t="s">
        <v>66</v>
      </c>
      <c r="C76" s="67" t="s">
        <v>199</v>
      </c>
      <c r="D76" s="67" t="s">
        <v>29</v>
      </c>
      <c r="E76" s="69">
        <v>230</v>
      </c>
      <c r="F76" s="67"/>
      <c r="G76" s="69">
        <v>44</v>
      </c>
      <c r="H76" s="69">
        <v>51</v>
      </c>
      <c r="I76" s="66">
        <f t="shared" si="1"/>
        <v>95</v>
      </c>
      <c r="J76" s="67">
        <v>96786623771</v>
      </c>
      <c r="K76" s="67" t="s">
        <v>193</v>
      </c>
      <c r="L76" s="67" t="s">
        <v>520</v>
      </c>
      <c r="M76" s="67">
        <v>9401453471</v>
      </c>
      <c r="N76" s="67" t="s">
        <v>778</v>
      </c>
      <c r="O76" s="74" t="s">
        <v>779</v>
      </c>
      <c r="P76" s="71">
        <v>43523</v>
      </c>
      <c r="Q76" s="72"/>
      <c r="R76" s="67" t="s">
        <v>408</v>
      </c>
      <c r="S76" s="18" t="s">
        <v>916</v>
      </c>
      <c r="T76" s="67"/>
    </row>
    <row r="77" spans="1:20" ht="33">
      <c r="A77" s="4">
        <v>73</v>
      </c>
      <c r="B77" s="17" t="s">
        <v>67</v>
      </c>
      <c r="C77" s="67" t="s">
        <v>854</v>
      </c>
      <c r="D77" s="67" t="s">
        <v>27</v>
      </c>
      <c r="E77" s="146" t="s">
        <v>855</v>
      </c>
      <c r="F77" s="67" t="s">
        <v>279</v>
      </c>
      <c r="G77" s="69">
        <v>55</v>
      </c>
      <c r="H77" s="69">
        <v>51</v>
      </c>
      <c r="I77" s="66">
        <f t="shared" si="1"/>
        <v>106</v>
      </c>
      <c r="J77" s="146" t="s">
        <v>856</v>
      </c>
      <c r="K77" s="67" t="s">
        <v>193</v>
      </c>
      <c r="L77" s="67" t="s">
        <v>520</v>
      </c>
      <c r="M77" s="67">
        <v>9401453471</v>
      </c>
      <c r="N77" s="67" t="s">
        <v>778</v>
      </c>
      <c r="O77" s="74" t="s">
        <v>779</v>
      </c>
      <c r="P77" s="71"/>
      <c r="Q77" s="72"/>
      <c r="R77" s="67" t="s">
        <v>408</v>
      </c>
      <c r="S77" s="18" t="s">
        <v>917</v>
      </c>
      <c r="T77" s="67"/>
    </row>
    <row r="78" spans="1:20">
      <c r="A78" s="4">
        <v>74</v>
      </c>
      <c r="B78" s="17" t="s">
        <v>66</v>
      </c>
      <c r="C78" s="67" t="s">
        <v>857</v>
      </c>
      <c r="D78" s="67" t="s">
        <v>29</v>
      </c>
      <c r="E78" s="69">
        <v>231</v>
      </c>
      <c r="F78" s="67"/>
      <c r="G78" s="69">
        <v>48</v>
      </c>
      <c r="H78" s="69">
        <v>52</v>
      </c>
      <c r="I78" s="66">
        <f t="shared" si="1"/>
        <v>100</v>
      </c>
      <c r="J78" s="67">
        <v>9859219075</v>
      </c>
      <c r="K78" s="67" t="s">
        <v>233</v>
      </c>
      <c r="L78" s="67" t="s">
        <v>636</v>
      </c>
      <c r="M78" s="67">
        <v>9854731215</v>
      </c>
      <c r="N78" s="74" t="s">
        <v>637</v>
      </c>
      <c r="O78" s="74" t="s">
        <v>858</v>
      </c>
      <c r="P78" s="71"/>
      <c r="Q78" s="72"/>
      <c r="R78" s="67" t="s">
        <v>397</v>
      </c>
      <c r="S78" s="18" t="s">
        <v>916</v>
      </c>
      <c r="T78" s="67"/>
    </row>
    <row r="79" spans="1:20">
      <c r="A79" s="4">
        <v>75</v>
      </c>
      <c r="B79" s="17" t="s">
        <v>67</v>
      </c>
      <c r="C79" s="67" t="s">
        <v>183</v>
      </c>
      <c r="D79" s="67" t="s">
        <v>27</v>
      </c>
      <c r="E79" s="76">
        <v>18040103402</v>
      </c>
      <c r="F79" s="67" t="s">
        <v>91</v>
      </c>
      <c r="G79" s="69">
        <v>67</v>
      </c>
      <c r="H79" s="69">
        <v>52</v>
      </c>
      <c r="I79" s="66">
        <f t="shared" si="1"/>
        <v>119</v>
      </c>
      <c r="J79" s="67">
        <v>8723054148</v>
      </c>
      <c r="K79" s="67" t="s">
        <v>233</v>
      </c>
      <c r="L79" s="67" t="s">
        <v>636</v>
      </c>
      <c r="M79" s="67">
        <v>9854731215</v>
      </c>
      <c r="N79" s="67" t="s">
        <v>637</v>
      </c>
      <c r="O79" s="74" t="s">
        <v>858</v>
      </c>
      <c r="P79" s="71"/>
      <c r="Q79" s="72"/>
      <c r="R79" s="67" t="s">
        <v>397</v>
      </c>
      <c r="S79" s="18" t="s">
        <v>917</v>
      </c>
      <c r="T79" s="67"/>
    </row>
    <row r="80" spans="1:20" ht="33">
      <c r="A80" s="4">
        <v>76</v>
      </c>
      <c r="B80" s="17" t="s">
        <v>66</v>
      </c>
      <c r="C80" s="67" t="s">
        <v>859</v>
      </c>
      <c r="D80" s="67" t="s">
        <v>29</v>
      </c>
      <c r="E80" s="69">
        <v>232</v>
      </c>
      <c r="F80" s="67"/>
      <c r="G80" s="69">
        <v>35</v>
      </c>
      <c r="H80" s="69">
        <v>36</v>
      </c>
      <c r="I80" s="66">
        <f t="shared" si="1"/>
        <v>71</v>
      </c>
      <c r="J80" s="67">
        <v>9613283240</v>
      </c>
      <c r="K80" s="67" t="s">
        <v>159</v>
      </c>
      <c r="L80" s="67" t="s">
        <v>777</v>
      </c>
      <c r="M80" s="67">
        <v>9401453471</v>
      </c>
      <c r="N80" s="67" t="s">
        <v>202</v>
      </c>
      <c r="O80" s="74" t="s">
        <v>860</v>
      </c>
      <c r="P80" s="71">
        <v>43524</v>
      </c>
      <c r="Q80" s="72"/>
      <c r="R80" s="67" t="s">
        <v>418</v>
      </c>
      <c r="S80" s="18" t="s">
        <v>916</v>
      </c>
      <c r="T80" s="67"/>
    </row>
    <row r="81" spans="1:20" ht="33">
      <c r="A81" s="4">
        <v>77</v>
      </c>
      <c r="B81" s="17" t="s">
        <v>67</v>
      </c>
      <c r="C81" s="67" t="s">
        <v>861</v>
      </c>
      <c r="D81" s="67" t="s">
        <v>27</v>
      </c>
      <c r="E81" s="76" t="s">
        <v>862</v>
      </c>
      <c r="F81" s="67" t="s">
        <v>279</v>
      </c>
      <c r="G81" s="69">
        <v>31</v>
      </c>
      <c r="H81" s="69">
        <v>37</v>
      </c>
      <c r="I81" s="66">
        <f t="shared" si="1"/>
        <v>68</v>
      </c>
      <c r="J81" s="76" t="s">
        <v>863</v>
      </c>
      <c r="K81" s="67" t="s">
        <v>159</v>
      </c>
      <c r="L81" s="67" t="s">
        <v>777</v>
      </c>
      <c r="M81" s="67">
        <v>9401453471</v>
      </c>
      <c r="N81" s="67" t="s">
        <v>202</v>
      </c>
      <c r="O81" s="74" t="s">
        <v>860</v>
      </c>
      <c r="P81" s="71"/>
      <c r="Q81" s="72"/>
      <c r="R81" s="67" t="s">
        <v>408</v>
      </c>
      <c r="S81" s="18" t="s">
        <v>917</v>
      </c>
      <c r="T81" s="67"/>
    </row>
    <row r="82" spans="1:20">
      <c r="A82" s="4">
        <v>78</v>
      </c>
      <c r="B82" s="17" t="s">
        <v>66</v>
      </c>
      <c r="C82" s="61" t="s">
        <v>864</v>
      </c>
      <c r="D82" s="67"/>
      <c r="E82" s="76" t="s">
        <v>865</v>
      </c>
      <c r="F82" s="67"/>
      <c r="G82" s="69">
        <v>55</v>
      </c>
      <c r="H82" s="69">
        <v>51</v>
      </c>
      <c r="I82" s="66">
        <f t="shared" si="1"/>
        <v>106</v>
      </c>
      <c r="J82" s="67">
        <v>9313114141</v>
      </c>
      <c r="K82" s="67" t="s">
        <v>253</v>
      </c>
      <c r="L82" s="67" t="s">
        <v>311</v>
      </c>
      <c r="M82" s="61">
        <v>9957315064</v>
      </c>
      <c r="N82" s="67"/>
      <c r="O82" s="74"/>
      <c r="P82" s="71"/>
      <c r="Q82" s="72"/>
      <c r="R82" s="67" t="s">
        <v>418</v>
      </c>
      <c r="S82" s="18" t="s">
        <v>916</v>
      </c>
      <c r="T82" s="67"/>
    </row>
    <row r="83" spans="1:20">
      <c r="A83" s="4">
        <v>79</v>
      </c>
      <c r="B83" s="17" t="s">
        <v>67</v>
      </c>
      <c r="C83" s="66" t="s">
        <v>327</v>
      </c>
      <c r="D83" s="67" t="s">
        <v>27</v>
      </c>
      <c r="E83" s="68" t="s">
        <v>793</v>
      </c>
      <c r="F83" s="67" t="s">
        <v>91</v>
      </c>
      <c r="G83" s="69">
        <v>33</v>
      </c>
      <c r="H83" s="69">
        <v>33</v>
      </c>
      <c r="I83" s="66">
        <f t="shared" si="1"/>
        <v>66</v>
      </c>
      <c r="J83" s="67">
        <v>9957315059</v>
      </c>
      <c r="K83" s="67" t="s">
        <v>234</v>
      </c>
      <c r="L83" s="70" t="s">
        <v>138</v>
      </c>
      <c r="M83" s="70">
        <v>9435632721</v>
      </c>
      <c r="N83" s="141" t="s">
        <v>254</v>
      </c>
      <c r="O83" s="70">
        <v>7896739158</v>
      </c>
      <c r="P83" s="71"/>
      <c r="Q83" s="72"/>
      <c r="R83" s="67"/>
      <c r="S83" s="18" t="s">
        <v>917</v>
      </c>
      <c r="T83" s="67"/>
    </row>
    <row r="84" spans="1:20">
      <c r="A84" s="4">
        <v>80</v>
      </c>
      <c r="B84" s="17"/>
      <c r="C84" s="61"/>
      <c r="D84" s="67"/>
      <c r="E84" s="76"/>
      <c r="F84" s="67"/>
      <c r="G84" s="69"/>
      <c r="H84" s="69"/>
      <c r="I84" s="66"/>
      <c r="J84" s="67"/>
      <c r="K84" s="67"/>
      <c r="L84" s="66"/>
      <c r="M84" s="61"/>
      <c r="N84" s="66"/>
      <c r="O84" s="61"/>
      <c r="P84" s="71"/>
      <c r="Q84" s="72"/>
      <c r="R84" s="67"/>
      <c r="S84" s="18"/>
      <c r="T84" s="67"/>
    </row>
    <row r="85" spans="1:20">
      <c r="A85" s="4">
        <v>81</v>
      </c>
      <c r="B85" s="17"/>
      <c r="C85" s="61"/>
      <c r="D85" s="67"/>
      <c r="E85" s="76"/>
      <c r="F85" s="67"/>
      <c r="G85" s="69"/>
      <c r="H85" s="69"/>
      <c r="I85" s="66"/>
      <c r="J85" s="76"/>
      <c r="K85" s="67"/>
      <c r="L85" s="70"/>
      <c r="M85" s="61"/>
      <c r="N85" s="70"/>
      <c r="O85" s="61"/>
      <c r="P85" s="71"/>
      <c r="Q85" s="72"/>
      <c r="R85" s="67"/>
      <c r="S85" s="18"/>
      <c r="T85" s="67"/>
    </row>
    <row r="86" spans="1:20">
      <c r="A86" s="4">
        <v>82</v>
      </c>
      <c r="B86" s="17"/>
      <c r="C86" s="67"/>
      <c r="D86" s="67"/>
      <c r="E86" s="123"/>
      <c r="F86" s="67"/>
      <c r="G86" s="123"/>
      <c r="H86" s="123"/>
      <c r="I86" s="147"/>
      <c r="J86" s="67"/>
      <c r="K86" s="67"/>
      <c r="L86" s="67"/>
      <c r="M86" s="67"/>
      <c r="N86" s="67"/>
      <c r="O86" s="67"/>
      <c r="P86" s="71"/>
      <c r="Q86" s="72"/>
      <c r="R86" s="67"/>
      <c r="S86" s="18"/>
      <c r="T86" s="67"/>
    </row>
    <row r="87" spans="1:20">
      <c r="A87" s="4">
        <v>83</v>
      </c>
      <c r="B87" s="17"/>
      <c r="C87" s="67"/>
      <c r="D87" s="67"/>
      <c r="E87" s="123"/>
      <c r="F87" s="67"/>
      <c r="G87" s="123"/>
      <c r="H87" s="123"/>
      <c r="I87" s="147"/>
      <c r="J87" s="67"/>
      <c r="K87" s="67"/>
      <c r="L87" s="67"/>
      <c r="M87" s="67"/>
      <c r="N87" s="67"/>
      <c r="O87" s="67"/>
      <c r="P87" s="71"/>
      <c r="Q87" s="72"/>
      <c r="R87" s="67"/>
      <c r="S87" s="18"/>
      <c r="T87" s="67"/>
    </row>
    <row r="88" spans="1:20">
      <c r="A88" s="4">
        <v>84</v>
      </c>
      <c r="B88" s="17"/>
      <c r="C88" s="18"/>
      <c r="D88" s="18"/>
      <c r="E88" s="19"/>
      <c r="F88" s="18"/>
      <c r="G88" s="19"/>
      <c r="H88" s="19"/>
      <c r="I88" s="17"/>
      <c r="J88" s="18"/>
      <c r="K88" s="18"/>
      <c r="L88" s="18"/>
      <c r="M88" s="18"/>
      <c r="N88" s="18"/>
      <c r="O88" s="18"/>
      <c r="P88" s="24"/>
      <c r="Q88" s="18"/>
      <c r="R88" s="18"/>
      <c r="S88" s="18"/>
      <c r="T88" s="18"/>
    </row>
    <row r="89" spans="1:20">
      <c r="A89" s="4">
        <v>85</v>
      </c>
      <c r="B89" s="17"/>
      <c r="C89" s="18"/>
      <c r="D89" s="18"/>
      <c r="E89" s="19"/>
      <c r="F89" s="18"/>
      <c r="G89" s="19"/>
      <c r="H89" s="19"/>
      <c r="I89" s="17"/>
      <c r="J89" s="18"/>
      <c r="K89" s="18"/>
      <c r="L89" s="18"/>
      <c r="M89" s="18"/>
      <c r="N89" s="18"/>
      <c r="O89" s="18"/>
      <c r="P89" s="24"/>
      <c r="Q89" s="18"/>
      <c r="R89" s="18"/>
      <c r="S89" s="18"/>
      <c r="T89" s="18"/>
    </row>
    <row r="90" spans="1:20">
      <c r="A90" s="4">
        <v>86</v>
      </c>
      <c r="B90" s="17"/>
      <c r="C90" s="18"/>
      <c r="D90" s="18"/>
      <c r="E90" s="19"/>
      <c r="F90" s="18"/>
      <c r="G90" s="19"/>
      <c r="H90" s="19"/>
      <c r="I90" s="17"/>
      <c r="J90" s="18"/>
      <c r="K90" s="18"/>
      <c r="L90" s="18"/>
      <c r="M90" s="18"/>
      <c r="N90" s="18"/>
      <c r="O90" s="18"/>
      <c r="P90" s="24"/>
      <c r="Q90" s="18"/>
      <c r="R90" s="18"/>
      <c r="S90" s="18"/>
      <c r="T90" s="18"/>
    </row>
    <row r="91" spans="1:20">
      <c r="A91" s="4">
        <v>87</v>
      </c>
      <c r="B91" s="17"/>
      <c r="C91" s="18"/>
      <c r="D91" s="18"/>
      <c r="E91" s="19"/>
      <c r="F91" s="18"/>
      <c r="G91" s="19"/>
      <c r="H91" s="19"/>
      <c r="I91" s="17"/>
      <c r="J91" s="18"/>
      <c r="K91" s="18"/>
      <c r="L91" s="18"/>
      <c r="M91" s="18"/>
      <c r="N91" s="18"/>
      <c r="O91" s="18"/>
      <c r="P91" s="24"/>
      <c r="Q91" s="18"/>
      <c r="R91" s="18"/>
      <c r="S91" s="18"/>
      <c r="T91" s="18"/>
    </row>
    <row r="92" spans="1:20">
      <c r="A92" s="4">
        <v>88</v>
      </c>
      <c r="B92" s="17"/>
      <c r="C92" s="18"/>
      <c r="D92" s="18"/>
      <c r="E92" s="19"/>
      <c r="F92" s="18"/>
      <c r="G92" s="19"/>
      <c r="H92" s="19"/>
      <c r="I92" s="17"/>
      <c r="J92" s="18"/>
      <c r="K92" s="18"/>
      <c r="L92" s="18"/>
      <c r="M92" s="18"/>
      <c r="N92" s="18"/>
      <c r="O92" s="18"/>
      <c r="P92" s="24"/>
      <c r="Q92" s="18"/>
      <c r="R92" s="18"/>
      <c r="S92" s="18"/>
      <c r="T92" s="18"/>
    </row>
    <row r="93" spans="1:20">
      <c r="A93" s="4">
        <v>89</v>
      </c>
      <c r="B93" s="17"/>
      <c r="C93" s="18"/>
      <c r="D93" s="18"/>
      <c r="E93" s="19"/>
      <c r="F93" s="18"/>
      <c r="G93" s="19"/>
      <c r="H93" s="19"/>
      <c r="I93" s="17"/>
      <c r="J93" s="18"/>
      <c r="K93" s="18"/>
      <c r="L93" s="18"/>
      <c r="M93" s="18"/>
      <c r="N93" s="18"/>
      <c r="O93" s="18"/>
      <c r="P93" s="24"/>
      <c r="Q93" s="18"/>
      <c r="R93" s="18"/>
      <c r="S93" s="18"/>
      <c r="T93" s="18"/>
    </row>
    <row r="94" spans="1:20">
      <c r="A94" s="4">
        <v>90</v>
      </c>
      <c r="B94" s="17"/>
      <c r="C94" s="18"/>
      <c r="D94" s="18"/>
      <c r="E94" s="19"/>
      <c r="F94" s="18"/>
      <c r="G94" s="19"/>
      <c r="H94" s="19"/>
      <c r="I94" s="17"/>
      <c r="J94" s="18"/>
      <c r="K94" s="18"/>
      <c r="L94" s="18"/>
      <c r="M94" s="18"/>
      <c r="N94" s="18"/>
      <c r="O94" s="18"/>
      <c r="P94" s="24"/>
      <c r="Q94" s="18"/>
      <c r="R94" s="18"/>
      <c r="S94" s="18"/>
      <c r="T94" s="18"/>
    </row>
    <row r="95" spans="1:20">
      <c r="A95" s="4">
        <v>91</v>
      </c>
      <c r="B95" s="17"/>
      <c r="C95" s="18"/>
      <c r="D95" s="18"/>
      <c r="E95" s="19"/>
      <c r="F95" s="18"/>
      <c r="G95" s="19"/>
      <c r="H95" s="19"/>
      <c r="I95" s="17"/>
      <c r="J95" s="18"/>
      <c r="K95" s="18"/>
      <c r="L95" s="18"/>
      <c r="M95" s="18"/>
      <c r="N95" s="18"/>
      <c r="O95" s="18"/>
      <c r="P95" s="24"/>
      <c r="Q95" s="18"/>
      <c r="R95" s="18"/>
      <c r="S95" s="18"/>
      <c r="T95" s="18"/>
    </row>
    <row r="96" spans="1:20">
      <c r="A96" s="4">
        <v>92</v>
      </c>
      <c r="B96" s="17"/>
      <c r="C96" s="18"/>
      <c r="D96" s="18"/>
      <c r="E96" s="19"/>
      <c r="F96" s="18"/>
      <c r="G96" s="19"/>
      <c r="H96" s="19"/>
      <c r="I96" s="17"/>
      <c r="J96" s="18"/>
      <c r="K96" s="18"/>
      <c r="L96" s="18"/>
      <c r="M96" s="18"/>
      <c r="N96" s="18"/>
      <c r="O96" s="18"/>
      <c r="P96" s="24"/>
      <c r="Q96" s="18"/>
      <c r="R96" s="18"/>
      <c r="S96" s="18"/>
      <c r="T96" s="18"/>
    </row>
    <row r="97" spans="1:20">
      <c r="A97" s="4">
        <v>93</v>
      </c>
      <c r="B97" s="17"/>
      <c r="C97" s="18"/>
      <c r="D97" s="18"/>
      <c r="E97" s="19"/>
      <c r="F97" s="18"/>
      <c r="G97" s="19"/>
      <c r="H97" s="19"/>
      <c r="I97" s="17"/>
      <c r="J97" s="18"/>
      <c r="K97" s="18"/>
      <c r="L97" s="18"/>
      <c r="M97" s="18"/>
      <c r="N97" s="18"/>
      <c r="O97" s="18"/>
      <c r="P97" s="24"/>
      <c r="Q97" s="18"/>
      <c r="R97" s="18"/>
      <c r="S97" s="18"/>
      <c r="T97" s="18"/>
    </row>
    <row r="98" spans="1:20">
      <c r="A98" s="4">
        <v>94</v>
      </c>
      <c r="B98" s="17"/>
      <c r="C98" s="18"/>
      <c r="D98" s="18"/>
      <c r="E98" s="19"/>
      <c r="F98" s="18"/>
      <c r="G98" s="19"/>
      <c r="H98" s="19"/>
      <c r="I98" s="17"/>
      <c r="J98" s="18"/>
      <c r="K98" s="18"/>
      <c r="L98" s="18"/>
      <c r="M98" s="18"/>
      <c r="N98" s="18"/>
      <c r="O98" s="18"/>
      <c r="P98" s="24"/>
      <c r="Q98" s="18"/>
      <c r="R98" s="18"/>
      <c r="S98" s="18"/>
      <c r="T98" s="18"/>
    </row>
    <row r="99" spans="1:20">
      <c r="A99" s="4">
        <v>95</v>
      </c>
      <c r="B99" s="17"/>
      <c r="C99" s="18"/>
      <c r="D99" s="18"/>
      <c r="E99" s="19"/>
      <c r="F99" s="18"/>
      <c r="G99" s="19"/>
      <c r="H99" s="19"/>
      <c r="I99" s="17"/>
      <c r="J99" s="18"/>
      <c r="K99" s="18"/>
      <c r="L99" s="18"/>
      <c r="M99" s="18"/>
      <c r="N99" s="18"/>
      <c r="O99" s="18"/>
      <c r="P99" s="24"/>
      <c r="Q99" s="18"/>
      <c r="R99" s="18"/>
      <c r="S99" s="18"/>
      <c r="T99" s="18"/>
    </row>
    <row r="100" spans="1:20">
      <c r="A100" s="4">
        <v>96</v>
      </c>
      <c r="B100" s="17"/>
      <c r="C100" s="18"/>
      <c r="D100" s="18"/>
      <c r="E100" s="19"/>
      <c r="F100" s="18"/>
      <c r="G100" s="19"/>
      <c r="H100" s="19"/>
      <c r="I100" s="17"/>
      <c r="J100" s="18"/>
      <c r="K100" s="18"/>
      <c r="L100" s="18"/>
      <c r="M100" s="18"/>
      <c r="N100" s="18"/>
      <c r="O100" s="18"/>
      <c r="P100" s="24"/>
      <c r="Q100" s="18"/>
      <c r="R100" s="18"/>
      <c r="S100" s="18"/>
      <c r="T100" s="18"/>
    </row>
    <row r="101" spans="1:20">
      <c r="A101" s="4">
        <v>97</v>
      </c>
      <c r="B101" s="17"/>
      <c r="C101" s="18"/>
      <c r="D101" s="18"/>
      <c r="E101" s="19"/>
      <c r="F101" s="18"/>
      <c r="G101" s="19"/>
      <c r="H101" s="19"/>
      <c r="I101" s="17"/>
      <c r="J101" s="18"/>
      <c r="K101" s="18"/>
      <c r="L101" s="18"/>
      <c r="M101" s="18"/>
      <c r="N101" s="18"/>
      <c r="O101" s="18"/>
      <c r="P101" s="24"/>
      <c r="Q101" s="18"/>
      <c r="R101" s="18"/>
      <c r="S101" s="18"/>
      <c r="T101" s="18"/>
    </row>
    <row r="102" spans="1:20">
      <c r="A102" s="4">
        <v>98</v>
      </c>
      <c r="B102" s="17"/>
      <c r="C102" s="18"/>
      <c r="D102" s="18"/>
      <c r="E102" s="19"/>
      <c r="F102" s="18"/>
      <c r="G102" s="19"/>
      <c r="H102" s="19"/>
      <c r="I102" s="17"/>
      <c r="J102" s="18"/>
      <c r="K102" s="18"/>
      <c r="L102" s="18"/>
      <c r="M102" s="18"/>
      <c r="N102" s="18"/>
      <c r="O102" s="18"/>
      <c r="P102" s="24"/>
      <c r="Q102" s="18"/>
      <c r="R102" s="18"/>
      <c r="S102" s="18"/>
      <c r="T102" s="18"/>
    </row>
    <row r="103" spans="1:20">
      <c r="A103" s="4">
        <v>99</v>
      </c>
      <c r="B103" s="17"/>
      <c r="C103" s="18"/>
      <c r="D103" s="18"/>
      <c r="E103" s="19"/>
      <c r="F103" s="18"/>
      <c r="G103" s="19"/>
      <c r="H103" s="19"/>
      <c r="I103" s="17"/>
      <c r="J103" s="18"/>
      <c r="K103" s="18"/>
      <c r="L103" s="18"/>
      <c r="M103" s="18"/>
      <c r="N103" s="18"/>
      <c r="O103" s="18"/>
      <c r="P103" s="24"/>
      <c r="Q103" s="18"/>
      <c r="R103" s="18"/>
      <c r="S103" s="18"/>
      <c r="T103" s="18"/>
    </row>
    <row r="104" spans="1:20">
      <c r="A104" s="4">
        <v>100</v>
      </c>
      <c r="B104" s="17"/>
      <c r="C104" s="18"/>
      <c r="D104" s="18"/>
      <c r="E104" s="19"/>
      <c r="F104" s="18"/>
      <c r="G104" s="19"/>
      <c r="H104" s="19"/>
      <c r="I104" s="17"/>
      <c r="J104" s="18"/>
      <c r="K104" s="18"/>
      <c r="L104" s="18"/>
      <c r="M104" s="18"/>
      <c r="N104" s="18"/>
      <c r="O104" s="18"/>
      <c r="P104" s="24"/>
      <c r="Q104" s="18"/>
      <c r="R104" s="18"/>
      <c r="S104" s="18"/>
      <c r="T104" s="18"/>
    </row>
    <row r="105" spans="1:20">
      <c r="A105" s="4">
        <v>101</v>
      </c>
      <c r="B105" s="17"/>
      <c r="C105" s="18"/>
      <c r="D105" s="18"/>
      <c r="E105" s="19"/>
      <c r="F105" s="18"/>
      <c r="G105" s="19"/>
      <c r="H105" s="19"/>
      <c r="I105" s="17"/>
      <c r="J105" s="18"/>
      <c r="K105" s="18"/>
      <c r="L105" s="18"/>
      <c r="M105" s="18"/>
      <c r="N105" s="18"/>
      <c r="O105" s="18"/>
      <c r="P105" s="24"/>
      <c r="Q105" s="18"/>
      <c r="R105" s="18"/>
      <c r="S105" s="18"/>
      <c r="T105" s="18"/>
    </row>
    <row r="106" spans="1:20">
      <c r="A106" s="4">
        <v>102</v>
      </c>
      <c r="B106" s="17"/>
      <c r="C106" s="18"/>
      <c r="D106" s="18"/>
      <c r="E106" s="19"/>
      <c r="F106" s="18"/>
      <c r="G106" s="19"/>
      <c r="H106" s="19"/>
      <c r="I106" s="17"/>
      <c r="J106" s="18"/>
      <c r="K106" s="18"/>
      <c r="L106" s="18"/>
      <c r="M106" s="18"/>
      <c r="N106" s="18"/>
      <c r="O106" s="18"/>
      <c r="P106" s="24"/>
      <c r="Q106" s="18"/>
      <c r="R106" s="18"/>
      <c r="S106" s="18"/>
      <c r="T106" s="18"/>
    </row>
    <row r="107" spans="1:20">
      <c r="A107" s="4">
        <v>103</v>
      </c>
      <c r="B107" s="17"/>
      <c r="C107" s="18"/>
      <c r="D107" s="18"/>
      <c r="E107" s="19"/>
      <c r="F107" s="18"/>
      <c r="G107" s="19"/>
      <c r="H107" s="19"/>
      <c r="I107" s="17"/>
      <c r="J107" s="18"/>
      <c r="K107" s="18"/>
      <c r="L107" s="18"/>
      <c r="M107" s="18"/>
      <c r="N107" s="18"/>
      <c r="O107" s="18"/>
      <c r="P107" s="24"/>
      <c r="Q107" s="18"/>
      <c r="R107" s="18"/>
      <c r="S107" s="18"/>
      <c r="T107" s="18"/>
    </row>
    <row r="108" spans="1:20">
      <c r="A108" s="4">
        <v>104</v>
      </c>
      <c r="B108" s="17"/>
      <c r="C108" s="18"/>
      <c r="D108" s="18"/>
      <c r="E108" s="19"/>
      <c r="F108" s="18"/>
      <c r="G108" s="19"/>
      <c r="H108" s="19"/>
      <c r="I108" s="17"/>
      <c r="J108" s="18"/>
      <c r="K108" s="18"/>
      <c r="L108" s="18"/>
      <c r="M108" s="18"/>
      <c r="N108" s="18"/>
      <c r="O108" s="18"/>
      <c r="P108" s="24"/>
      <c r="Q108" s="18"/>
      <c r="R108" s="18"/>
      <c r="S108" s="18"/>
      <c r="T108" s="18"/>
    </row>
    <row r="109" spans="1:20">
      <c r="A109" s="4">
        <v>105</v>
      </c>
      <c r="B109" s="17"/>
      <c r="C109" s="18"/>
      <c r="D109" s="18"/>
      <c r="E109" s="19"/>
      <c r="F109" s="18"/>
      <c r="G109" s="19"/>
      <c r="H109" s="19"/>
      <c r="I109" s="17"/>
      <c r="J109" s="18"/>
      <c r="K109" s="18"/>
      <c r="L109" s="18"/>
      <c r="M109" s="18"/>
      <c r="N109" s="18"/>
      <c r="O109" s="18"/>
      <c r="P109" s="24"/>
      <c r="Q109" s="18"/>
      <c r="R109" s="18"/>
      <c r="S109" s="18"/>
      <c r="T109" s="18"/>
    </row>
    <row r="110" spans="1:20">
      <c r="A110" s="4">
        <v>106</v>
      </c>
      <c r="B110" s="17"/>
      <c r="C110" s="18"/>
      <c r="D110" s="18"/>
      <c r="E110" s="19"/>
      <c r="F110" s="18"/>
      <c r="G110" s="19"/>
      <c r="H110" s="19"/>
      <c r="I110" s="17"/>
      <c r="J110" s="18"/>
      <c r="K110" s="18"/>
      <c r="L110" s="18"/>
      <c r="M110" s="18"/>
      <c r="N110" s="18"/>
      <c r="O110" s="18"/>
      <c r="P110" s="24"/>
      <c r="Q110" s="18"/>
      <c r="R110" s="18"/>
      <c r="S110" s="18"/>
      <c r="T110" s="18"/>
    </row>
    <row r="111" spans="1:20">
      <c r="A111" s="4">
        <v>107</v>
      </c>
      <c r="B111" s="17"/>
      <c r="C111" s="18"/>
      <c r="D111" s="18"/>
      <c r="E111" s="19"/>
      <c r="F111" s="18"/>
      <c r="G111" s="19"/>
      <c r="H111" s="19"/>
      <c r="I111" s="17"/>
      <c r="J111" s="18"/>
      <c r="K111" s="18"/>
      <c r="L111" s="18"/>
      <c r="M111" s="18"/>
      <c r="N111" s="18"/>
      <c r="O111" s="18"/>
      <c r="P111" s="24"/>
      <c r="Q111" s="18"/>
      <c r="R111" s="18"/>
      <c r="S111" s="18"/>
      <c r="T111" s="18"/>
    </row>
    <row r="112" spans="1:20">
      <c r="A112" s="4">
        <v>108</v>
      </c>
      <c r="B112" s="17"/>
      <c r="C112" s="18"/>
      <c r="D112" s="18"/>
      <c r="E112" s="19"/>
      <c r="F112" s="18"/>
      <c r="G112" s="19"/>
      <c r="H112" s="19"/>
      <c r="I112" s="17"/>
      <c r="J112" s="18"/>
      <c r="K112" s="18"/>
      <c r="L112" s="18"/>
      <c r="M112" s="18"/>
      <c r="N112" s="18"/>
      <c r="O112" s="18"/>
      <c r="P112" s="24"/>
      <c r="Q112" s="18"/>
      <c r="R112" s="18"/>
      <c r="S112" s="18"/>
      <c r="T112" s="18"/>
    </row>
    <row r="113" spans="1:20">
      <c r="A113" s="4">
        <v>109</v>
      </c>
      <c r="B113" s="17"/>
      <c r="C113" s="18"/>
      <c r="D113" s="18"/>
      <c r="E113" s="19"/>
      <c r="F113" s="18"/>
      <c r="G113" s="19"/>
      <c r="H113" s="19"/>
      <c r="I113" s="17"/>
      <c r="J113" s="18"/>
      <c r="K113" s="18"/>
      <c r="L113" s="18"/>
      <c r="M113" s="18"/>
      <c r="N113" s="18"/>
      <c r="O113" s="18"/>
      <c r="P113" s="24"/>
      <c r="Q113" s="18"/>
      <c r="R113" s="18"/>
      <c r="S113" s="18"/>
      <c r="T113" s="18"/>
    </row>
    <row r="114" spans="1:20">
      <c r="A114" s="4">
        <v>110</v>
      </c>
      <c r="B114" s="17"/>
      <c r="C114" s="18"/>
      <c r="D114" s="18"/>
      <c r="E114" s="19"/>
      <c r="F114" s="18"/>
      <c r="G114" s="19"/>
      <c r="H114" s="19"/>
      <c r="I114" s="17"/>
      <c r="J114" s="18"/>
      <c r="K114" s="18"/>
      <c r="L114" s="18"/>
      <c r="M114" s="18"/>
      <c r="N114" s="18"/>
      <c r="O114" s="18"/>
      <c r="P114" s="24"/>
      <c r="Q114" s="18"/>
      <c r="R114" s="18"/>
      <c r="S114" s="18"/>
      <c r="T114" s="18"/>
    </row>
    <row r="115" spans="1:20">
      <c r="A115" s="4">
        <v>111</v>
      </c>
      <c r="B115" s="17"/>
      <c r="C115" s="18"/>
      <c r="D115" s="18"/>
      <c r="E115" s="19"/>
      <c r="F115" s="18"/>
      <c r="G115" s="19"/>
      <c r="H115" s="19"/>
      <c r="I115" s="17"/>
      <c r="J115" s="18"/>
      <c r="K115" s="18"/>
      <c r="L115" s="18"/>
      <c r="M115" s="18"/>
      <c r="N115" s="18"/>
      <c r="O115" s="18"/>
      <c r="P115" s="24"/>
      <c r="Q115" s="18"/>
      <c r="R115" s="18"/>
      <c r="S115" s="18"/>
      <c r="T115" s="18"/>
    </row>
    <row r="116" spans="1:20">
      <c r="A116" s="4">
        <v>112</v>
      </c>
      <c r="B116" s="17"/>
      <c r="C116" s="18"/>
      <c r="D116" s="18"/>
      <c r="E116" s="19"/>
      <c r="F116" s="18"/>
      <c r="G116" s="19"/>
      <c r="H116" s="19"/>
      <c r="I116" s="17"/>
      <c r="J116" s="18"/>
      <c r="K116" s="18"/>
      <c r="L116" s="18"/>
      <c r="M116" s="18"/>
      <c r="N116" s="18"/>
      <c r="O116" s="18"/>
      <c r="P116" s="24"/>
      <c r="Q116" s="18"/>
      <c r="R116" s="18"/>
      <c r="S116" s="18"/>
      <c r="T116" s="18"/>
    </row>
    <row r="117" spans="1:20">
      <c r="A117" s="4">
        <v>113</v>
      </c>
      <c r="B117" s="17"/>
      <c r="C117" s="18"/>
      <c r="D117" s="18"/>
      <c r="E117" s="19"/>
      <c r="F117" s="18"/>
      <c r="G117" s="19"/>
      <c r="H117" s="19"/>
      <c r="I117" s="17"/>
      <c r="J117" s="18"/>
      <c r="K117" s="18"/>
      <c r="L117" s="18"/>
      <c r="M117" s="18"/>
      <c r="N117" s="18"/>
      <c r="O117" s="18"/>
      <c r="P117" s="24"/>
      <c r="Q117" s="18"/>
      <c r="R117" s="18"/>
      <c r="S117" s="18"/>
      <c r="T117" s="18"/>
    </row>
    <row r="118" spans="1:20">
      <c r="A118" s="4">
        <v>114</v>
      </c>
      <c r="B118" s="17"/>
      <c r="C118" s="18"/>
      <c r="D118" s="18"/>
      <c r="E118" s="19"/>
      <c r="F118" s="18"/>
      <c r="G118" s="19"/>
      <c r="H118" s="19"/>
      <c r="I118" s="17"/>
      <c r="J118" s="18"/>
      <c r="K118" s="18"/>
      <c r="L118" s="18"/>
      <c r="M118" s="18"/>
      <c r="N118" s="18"/>
      <c r="O118" s="18"/>
      <c r="P118" s="24"/>
      <c r="Q118" s="18"/>
      <c r="R118" s="18"/>
      <c r="S118" s="18"/>
      <c r="T118" s="18"/>
    </row>
    <row r="119" spans="1:20">
      <c r="A119" s="4">
        <v>115</v>
      </c>
      <c r="B119" s="17"/>
      <c r="C119" s="18"/>
      <c r="D119" s="18"/>
      <c r="E119" s="19"/>
      <c r="F119" s="18"/>
      <c r="G119" s="19"/>
      <c r="H119" s="19"/>
      <c r="I119" s="17"/>
      <c r="J119" s="18"/>
      <c r="K119" s="18"/>
      <c r="L119" s="18"/>
      <c r="M119" s="18"/>
      <c r="N119" s="18"/>
      <c r="O119" s="18"/>
      <c r="P119" s="24"/>
      <c r="Q119" s="18"/>
      <c r="R119" s="18"/>
      <c r="S119" s="18"/>
      <c r="T119" s="18"/>
    </row>
    <row r="120" spans="1:20">
      <c r="A120" s="4">
        <v>116</v>
      </c>
      <c r="B120" s="17"/>
      <c r="C120" s="18"/>
      <c r="D120" s="18"/>
      <c r="E120" s="19"/>
      <c r="F120" s="18"/>
      <c r="G120" s="19"/>
      <c r="H120" s="19"/>
      <c r="I120" s="17"/>
      <c r="J120" s="18"/>
      <c r="K120" s="18"/>
      <c r="L120" s="18"/>
      <c r="M120" s="18"/>
      <c r="N120" s="18"/>
      <c r="O120" s="18"/>
      <c r="P120" s="24"/>
      <c r="Q120" s="18"/>
      <c r="R120" s="18"/>
      <c r="S120" s="18"/>
      <c r="T120" s="18"/>
    </row>
    <row r="121" spans="1:20">
      <c r="A121" s="4">
        <v>117</v>
      </c>
      <c r="B121" s="17"/>
      <c r="C121" s="18"/>
      <c r="D121" s="18"/>
      <c r="E121" s="19"/>
      <c r="F121" s="18"/>
      <c r="G121" s="19"/>
      <c r="H121" s="19"/>
      <c r="I121" s="17"/>
      <c r="J121" s="18"/>
      <c r="K121" s="18"/>
      <c r="L121" s="18"/>
      <c r="M121" s="18"/>
      <c r="N121" s="18"/>
      <c r="O121" s="18"/>
      <c r="P121" s="24"/>
      <c r="Q121" s="18"/>
      <c r="R121" s="18"/>
      <c r="S121" s="18"/>
      <c r="T121" s="18"/>
    </row>
    <row r="122" spans="1:20">
      <c r="A122" s="4">
        <v>118</v>
      </c>
      <c r="B122" s="17"/>
      <c r="C122" s="18"/>
      <c r="D122" s="18"/>
      <c r="E122" s="19"/>
      <c r="F122" s="18"/>
      <c r="G122" s="19"/>
      <c r="H122" s="19"/>
      <c r="I122" s="17"/>
      <c r="J122" s="18"/>
      <c r="K122" s="18"/>
      <c r="L122" s="18"/>
      <c r="M122" s="18"/>
      <c r="N122" s="18"/>
      <c r="O122" s="18"/>
      <c r="P122" s="24"/>
      <c r="Q122" s="18"/>
      <c r="R122" s="18"/>
      <c r="S122" s="18"/>
      <c r="T122" s="18"/>
    </row>
    <row r="123" spans="1:20">
      <c r="A123" s="4">
        <v>119</v>
      </c>
      <c r="B123" s="17"/>
      <c r="C123" s="18"/>
      <c r="D123" s="18"/>
      <c r="E123" s="19"/>
      <c r="F123" s="18"/>
      <c r="G123" s="19"/>
      <c r="H123" s="19"/>
      <c r="I123" s="17"/>
      <c r="J123" s="18"/>
      <c r="K123" s="18"/>
      <c r="L123" s="18"/>
      <c r="M123" s="18"/>
      <c r="N123" s="18"/>
      <c r="O123" s="18"/>
      <c r="P123" s="24"/>
      <c r="Q123" s="18"/>
      <c r="R123" s="18"/>
      <c r="S123" s="18"/>
      <c r="T123" s="18"/>
    </row>
    <row r="124" spans="1:20">
      <c r="A124" s="4">
        <v>120</v>
      </c>
      <c r="B124" s="17"/>
      <c r="C124" s="18"/>
      <c r="D124" s="18"/>
      <c r="E124" s="19"/>
      <c r="F124" s="18"/>
      <c r="G124" s="19"/>
      <c r="H124" s="19"/>
      <c r="I124" s="17"/>
      <c r="J124" s="18"/>
      <c r="K124" s="18"/>
      <c r="L124" s="18"/>
      <c r="M124" s="18"/>
      <c r="N124" s="18"/>
      <c r="O124" s="18"/>
      <c r="P124" s="24"/>
      <c r="Q124" s="18"/>
      <c r="R124" s="18"/>
      <c r="S124" s="18"/>
      <c r="T124" s="18"/>
    </row>
    <row r="125" spans="1:20">
      <c r="A125" s="4">
        <v>121</v>
      </c>
      <c r="B125" s="17"/>
      <c r="C125" s="18"/>
      <c r="D125" s="18"/>
      <c r="E125" s="19"/>
      <c r="F125" s="18"/>
      <c r="G125" s="19"/>
      <c r="H125" s="19"/>
      <c r="I125" s="17"/>
      <c r="J125" s="18"/>
      <c r="K125" s="18"/>
      <c r="L125" s="18"/>
      <c r="M125" s="18"/>
      <c r="N125" s="18"/>
      <c r="O125" s="18"/>
      <c r="P125" s="24"/>
      <c r="Q125" s="18"/>
      <c r="R125" s="18"/>
      <c r="S125" s="18"/>
      <c r="T125" s="18"/>
    </row>
    <row r="126" spans="1:20">
      <c r="A126" s="4">
        <v>122</v>
      </c>
      <c r="B126" s="17"/>
      <c r="C126" s="18"/>
      <c r="D126" s="18"/>
      <c r="E126" s="19"/>
      <c r="F126" s="18"/>
      <c r="G126" s="19"/>
      <c r="H126" s="19"/>
      <c r="I126" s="17"/>
      <c r="J126" s="18"/>
      <c r="K126" s="18"/>
      <c r="L126" s="18"/>
      <c r="M126" s="18"/>
      <c r="N126" s="18"/>
      <c r="O126" s="18"/>
      <c r="P126" s="24"/>
      <c r="Q126" s="18"/>
      <c r="R126" s="18"/>
      <c r="S126" s="18"/>
      <c r="T126" s="18"/>
    </row>
    <row r="127" spans="1:20">
      <c r="A127" s="4">
        <v>123</v>
      </c>
      <c r="B127" s="17"/>
      <c r="C127" s="18"/>
      <c r="D127" s="18"/>
      <c r="E127" s="19"/>
      <c r="F127" s="18"/>
      <c r="G127" s="19"/>
      <c r="H127" s="19"/>
      <c r="I127" s="17"/>
      <c r="J127" s="18"/>
      <c r="K127" s="18"/>
      <c r="L127" s="18"/>
      <c r="M127" s="18"/>
      <c r="N127" s="18"/>
      <c r="O127" s="18"/>
      <c r="P127" s="24"/>
      <c r="Q127" s="18"/>
      <c r="R127" s="18"/>
      <c r="S127" s="18"/>
      <c r="T127" s="18"/>
    </row>
    <row r="128" spans="1:20">
      <c r="A128" s="4">
        <v>124</v>
      </c>
      <c r="B128" s="17"/>
      <c r="C128" s="18"/>
      <c r="D128" s="18"/>
      <c r="E128" s="19"/>
      <c r="F128" s="18"/>
      <c r="G128" s="19"/>
      <c r="H128" s="19"/>
      <c r="I128" s="17"/>
      <c r="J128" s="18"/>
      <c r="K128" s="18"/>
      <c r="L128" s="18"/>
      <c r="M128" s="18"/>
      <c r="N128" s="18"/>
      <c r="O128" s="18"/>
      <c r="P128" s="24"/>
      <c r="Q128" s="18"/>
      <c r="R128" s="18"/>
      <c r="S128" s="18"/>
      <c r="T128" s="18"/>
    </row>
    <row r="129" spans="1:20">
      <c r="A129" s="4">
        <v>125</v>
      </c>
      <c r="B129" s="17"/>
      <c r="C129" s="18"/>
      <c r="D129" s="18"/>
      <c r="E129" s="19"/>
      <c r="F129" s="18"/>
      <c r="G129" s="19"/>
      <c r="H129" s="19"/>
      <c r="I129" s="17"/>
      <c r="J129" s="18"/>
      <c r="K129" s="18"/>
      <c r="L129" s="18"/>
      <c r="M129" s="18"/>
      <c r="N129" s="18"/>
      <c r="O129" s="18"/>
      <c r="P129" s="24"/>
      <c r="Q129" s="18"/>
      <c r="R129" s="18"/>
      <c r="S129" s="18"/>
      <c r="T129" s="18"/>
    </row>
    <row r="130" spans="1:20">
      <c r="A130" s="4">
        <v>126</v>
      </c>
      <c r="B130" s="17"/>
      <c r="C130" s="18"/>
      <c r="D130" s="18"/>
      <c r="E130" s="19"/>
      <c r="F130" s="18"/>
      <c r="G130" s="19"/>
      <c r="H130" s="19"/>
      <c r="I130" s="17"/>
      <c r="J130" s="18"/>
      <c r="K130" s="18"/>
      <c r="L130" s="18"/>
      <c r="M130" s="18"/>
      <c r="N130" s="18"/>
      <c r="O130" s="18"/>
      <c r="P130" s="24"/>
      <c r="Q130" s="18"/>
      <c r="R130" s="18"/>
      <c r="S130" s="18"/>
      <c r="T130" s="18"/>
    </row>
    <row r="131" spans="1:20">
      <c r="A131" s="4">
        <v>127</v>
      </c>
      <c r="B131" s="17"/>
      <c r="C131" s="18"/>
      <c r="D131" s="18"/>
      <c r="E131" s="19"/>
      <c r="F131" s="18"/>
      <c r="G131" s="19"/>
      <c r="H131" s="19"/>
      <c r="I131" s="17"/>
      <c r="J131" s="18"/>
      <c r="K131" s="18"/>
      <c r="L131" s="18"/>
      <c r="M131" s="18"/>
      <c r="N131" s="18"/>
      <c r="O131" s="18"/>
      <c r="P131" s="24"/>
      <c r="Q131" s="18"/>
      <c r="R131" s="18"/>
      <c r="S131" s="18"/>
      <c r="T131" s="18"/>
    </row>
    <row r="132" spans="1:20">
      <c r="A132" s="4">
        <v>128</v>
      </c>
      <c r="B132" s="17"/>
      <c r="C132" s="18"/>
      <c r="D132" s="18"/>
      <c r="E132" s="19"/>
      <c r="F132" s="18"/>
      <c r="G132" s="19"/>
      <c r="H132" s="19"/>
      <c r="I132" s="17"/>
      <c r="J132" s="18"/>
      <c r="K132" s="18"/>
      <c r="L132" s="18"/>
      <c r="M132" s="18"/>
      <c r="N132" s="18"/>
      <c r="O132" s="18"/>
      <c r="P132" s="24"/>
      <c r="Q132" s="18"/>
      <c r="R132" s="18"/>
      <c r="S132" s="18"/>
      <c r="T132" s="18"/>
    </row>
    <row r="133" spans="1:20">
      <c r="A133" s="4">
        <v>129</v>
      </c>
      <c r="B133" s="17"/>
      <c r="C133" s="18"/>
      <c r="D133" s="18"/>
      <c r="E133" s="19"/>
      <c r="F133" s="18"/>
      <c r="G133" s="19"/>
      <c r="H133" s="19"/>
      <c r="I133" s="17"/>
      <c r="J133" s="18"/>
      <c r="K133" s="18"/>
      <c r="L133" s="18"/>
      <c r="M133" s="18"/>
      <c r="N133" s="18"/>
      <c r="O133" s="18"/>
      <c r="P133" s="24"/>
      <c r="Q133" s="18"/>
      <c r="R133" s="18"/>
      <c r="S133" s="18"/>
      <c r="T133" s="18"/>
    </row>
    <row r="134" spans="1:20">
      <c r="A134" s="4">
        <v>130</v>
      </c>
      <c r="B134" s="17"/>
      <c r="C134" s="18"/>
      <c r="D134" s="18"/>
      <c r="E134" s="19"/>
      <c r="F134" s="18"/>
      <c r="G134" s="19"/>
      <c r="H134" s="19"/>
      <c r="I134" s="17"/>
      <c r="J134" s="18"/>
      <c r="K134" s="18"/>
      <c r="L134" s="18"/>
      <c r="M134" s="18"/>
      <c r="N134" s="18"/>
      <c r="O134" s="18"/>
      <c r="P134" s="24"/>
      <c r="Q134" s="18"/>
      <c r="R134" s="18"/>
      <c r="S134" s="18"/>
      <c r="T134" s="18"/>
    </row>
    <row r="135" spans="1:20">
      <c r="A135" s="4">
        <v>131</v>
      </c>
      <c r="B135" s="17"/>
      <c r="C135" s="18"/>
      <c r="D135" s="18"/>
      <c r="E135" s="19"/>
      <c r="F135" s="18"/>
      <c r="G135" s="19"/>
      <c r="H135" s="19"/>
      <c r="I135" s="17"/>
      <c r="J135" s="18"/>
      <c r="K135" s="18"/>
      <c r="L135" s="18"/>
      <c r="M135" s="18"/>
      <c r="N135" s="18"/>
      <c r="O135" s="18"/>
      <c r="P135" s="24"/>
      <c r="Q135" s="18"/>
      <c r="R135" s="18"/>
      <c r="S135" s="18"/>
      <c r="T135" s="18"/>
    </row>
    <row r="136" spans="1:20">
      <c r="A136" s="4">
        <v>132</v>
      </c>
      <c r="B136" s="17"/>
      <c r="C136" s="18"/>
      <c r="D136" s="18"/>
      <c r="E136" s="19"/>
      <c r="F136" s="18"/>
      <c r="G136" s="19"/>
      <c r="H136" s="19"/>
      <c r="I136" s="17"/>
      <c r="J136" s="18"/>
      <c r="K136" s="18"/>
      <c r="L136" s="18"/>
      <c r="M136" s="18"/>
      <c r="N136" s="18"/>
      <c r="O136" s="18"/>
      <c r="P136" s="24"/>
      <c r="Q136" s="18"/>
      <c r="R136" s="18"/>
      <c r="S136" s="18"/>
      <c r="T136" s="18"/>
    </row>
    <row r="137" spans="1:20">
      <c r="A137" s="4">
        <v>133</v>
      </c>
      <c r="B137" s="17"/>
      <c r="C137" s="18"/>
      <c r="D137" s="18"/>
      <c r="E137" s="19"/>
      <c r="F137" s="18"/>
      <c r="G137" s="19"/>
      <c r="H137" s="19"/>
      <c r="I137" s="17"/>
      <c r="J137" s="18"/>
      <c r="K137" s="18"/>
      <c r="L137" s="18"/>
      <c r="M137" s="18"/>
      <c r="N137" s="18"/>
      <c r="O137" s="18"/>
      <c r="P137" s="24"/>
      <c r="Q137" s="18"/>
      <c r="R137" s="18"/>
      <c r="S137" s="18"/>
      <c r="T137" s="18"/>
    </row>
    <row r="138" spans="1:20">
      <c r="A138" s="4">
        <v>134</v>
      </c>
      <c r="B138" s="17"/>
      <c r="C138" s="18"/>
      <c r="D138" s="18"/>
      <c r="E138" s="19"/>
      <c r="F138" s="18"/>
      <c r="G138" s="19"/>
      <c r="H138" s="19"/>
      <c r="I138" s="17"/>
      <c r="J138" s="18"/>
      <c r="K138" s="18"/>
      <c r="L138" s="18"/>
      <c r="M138" s="18"/>
      <c r="N138" s="18"/>
      <c r="O138" s="18"/>
      <c r="P138" s="24"/>
      <c r="Q138" s="18"/>
      <c r="R138" s="18"/>
      <c r="S138" s="18"/>
      <c r="T138" s="18"/>
    </row>
    <row r="139" spans="1:20">
      <c r="A139" s="4">
        <v>135</v>
      </c>
      <c r="B139" s="17"/>
      <c r="C139" s="18"/>
      <c r="D139" s="18"/>
      <c r="E139" s="19"/>
      <c r="F139" s="18"/>
      <c r="G139" s="19"/>
      <c r="H139" s="19"/>
      <c r="I139" s="17"/>
      <c r="J139" s="18"/>
      <c r="K139" s="18"/>
      <c r="L139" s="18"/>
      <c r="M139" s="18"/>
      <c r="N139" s="18"/>
      <c r="O139" s="18"/>
      <c r="P139" s="24"/>
      <c r="Q139" s="18"/>
      <c r="R139" s="18"/>
      <c r="S139" s="18"/>
      <c r="T139" s="18"/>
    </row>
    <row r="140" spans="1:20">
      <c r="A140" s="4">
        <v>136</v>
      </c>
      <c r="B140" s="17"/>
      <c r="C140" s="18"/>
      <c r="D140" s="18"/>
      <c r="E140" s="19"/>
      <c r="F140" s="18"/>
      <c r="G140" s="19"/>
      <c r="H140" s="19"/>
      <c r="I140" s="17"/>
      <c r="J140" s="18"/>
      <c r="K140" s="18"/>
      <c r="L140" s="18"/>
      <c r="M140" s="18"/>
      <c r="N140" s="18"/>
      <c r="O140" s="18"/>
      <c r="P140" s="24"/>
      <c r="Q140" s="18"/>
      <c r="R140" s="18"/>
      <c r="S140" s="18"/>
      <c r="T140" s="18"/>
    </row>
    <row r="141" spans="1:20">
      <c r="A141" s="4">
        <v>137</v>
      </c>
      <c r="B141" s="17"/>
      <c r="C141" s="18"/>
      <c r="D141" s="18"/>
      <c r="E141" s="19"/>
      <c r="F141" s="18"/>
      <c r="G141" s="19"/>
      <c r="H141" s="19"/>
      <c r="I141" s="17"/>
      <c r="J141" s="18"/>
      <c r="K141" s="18"/>
      <c r="L141" s="18"/>
      <c r="M141" s="18"/>
      <c r="N141" s="18"/>
      <c r="O141" s="18"/>
      <c r="P141" s="24"/>
      <c r="Q141" s="18"/>
      <c r="R141" s="18"/>
      <c r="S141" s="18"/>
      <c r="T141" s="18"/>
    </row>
    <row r="142" spans="1:20">
      <c r="A142" s="4">
        <v>138</v>
      </c>
      <c r="B142" s="17"/>
      <c r="C142" s="18"/>
      <c r="D142" s="18"/>
      <c r="E142" s="19"/>
      <c r="F142" s="18"/>
      <c r="G142" s="19"/>
      <c r="H142" s="19"/>
      <c r="I142" s="17"/>
      <c r="J142" s="18"/>
      <c r="K142" s="18"/>
      <c r="L142" s="18"/>
      <c r="M142" s="18"/>
      <c r="N142" s="18"/>
      <c r="O142" s="18"/>
      <c r="P142" s="24"/>
      <c r="Q142" s="18"/>
      <c r="R142" s="18"/>
      <c r="S142" s="18"/>
      <c r="T142" s="18"/>
    </row>
    <row r="143" spans="1:20">
      <c r="A143" s="4">
        <v>139</v>
      </c>
      <c r="B143" s="17"/>
      <c r="C143" s="18"/>
      <c r="D143" s="18"/>
      <c r="E143" s="19"/>
      <c r="F143" s="18"/>
      <c r="G143" s="19"/>
      <c r="H143" s="19"/>
      <c r="I143" s="17"/>
      <c r="J143" s="18"/>
      <c r="K143" s="18"/>
      <c r="L143" s="18"/>
      <c r="M143" s="18"/>
      <c r="N143" s="18"/>
      <c r="O143" s="18"/>
      <c r="P143" s="24"/>
      <c r="Q143" s="18"/>
      <c r="R143" s="18"/>
      <c r="S143" s="18"/>
      <c r="T143" s="18"/>
    </row>
    <row r="144" spans="1:20">
      <c r="A144" s="4">
        <v>140</v>
      </c>
      <c r="B144" s="17"/>
      <c r="C144" s="18"/>
      <c r="D144" s="18"/>
      <c r="E144" s="19"/>
      <c r="F144" s="18"/>
      <c r="G144" s="19"/>
      <c r="H144" s="19"/>
      <c r="I144" s="17"/>
      <c r="J144" s="18"/>
      <c r="K144" s="18"/>
      <c r="L144" s="18"/>
      <c r="M144" s="18"/>
      <c r="N144" s="18"/>
      <c r="O144" s="18"/>
      <c r="P144" s="24"/>
      <c r="Q144" s="18"/>
      <c r="R144" s="18"/>
      <c r="S144" s="18"/>
      <c r="T144" s="18"/>
    </row>
    <row r="145" spans="1:20">
      <c r="A145" s="4">
        <v>141</v>
      </c>
      <c r="B145" s="17"/>
      <c r="C145" s="18"/>
      <c r="D145" s="18"/>
      <c r="E145" s="19"/>
      <c r="F145" s="18"/>
      <c r="G145" s="19"/>
      <c r="H145" s="19"/>
      <c r="I145" s="17"/>
      <c r="J145" s="18"/>
      <c r="K145" s="18"/>
      <c r="L145" s="18"/>
      <c r="M145" s="18"/>
      <c r="N145" s="18"/>
      <c r="O145" s="18"/>
      <c r="P145" s="24"/>
      <c r="Q145" s="18"/>
      <c r="R145" s="18"/>
      <c r="S145" s="18"/>
      <c r="T145" s="18"/>
    </row>
    <row r="146" spans="1:20">
      <c r="A146" s="4">
        <v>142</v>
      </c>
      <c r="B146" s="17"/>
      <c r="C146" s="18"/>
      <c r="D146" s="18"/>
      <c r="E146" s="19"/>
      <c r="F146" s="18"/>
      <c r="G146" s="19"/>
      <c r="H146" s="19"/>
      <c r="I146" s="17"/>
      <c r="J146" s="18"/>
      <c r="K146" s="18"/>
      <c r="L146" s="18"/>
      <c r="M146" s="18"/>
      <c r="N146" s="18"/>
      <c r="O146" s="18"/>
      <c r="P146" s="24"/>
      <c r="Q146" s="18"/>
      <c r="R146" s="18"/>
      <c r="S146" s="18"/>
      <c r="T146" s="18"/>
    </row>
    <row r="147" spans="1:20">
      <c r="A147" s="4">
        <v>143</v>
      </c>
      <c r="B147" s="17"/>
      <c r="C147" s="18"/>
      <c r="D147" s="18"/>
      <c r="E147" s="19"/>
      <c r="F147" s="18"/>
      <c r="G147" s="19"/>
      <c r="H147" s="19"/>
      <c r="I147" s="17"/>
      <c r="J147" s="18"/>
      <c r="K147" s="18"/>
      <c r="L147" s="18"/>
      <c r="M147" s="18"/>
      <c r="N147" s="18"/>
      <c r="O147" s="18"/>
      <c r="P147" s="24"/>
      <c r="Q147" s="18"/>
      <c r="R147" s="18"/>
      <c r="S147" s="18"/>
      <c r="T147" s="18"/>
    </row>
    <row r="148" spans="1:20">
      <c r="A148" s="4">
        <v>144</v>
      </c>
      <c r="B148" s="17"/>
      <c r="C148" s="18"/>
      <c r="D148" s="18"/>
      <c r="E148" s="19"/>
      <c r="F148" s="18"/>
      <c r="G148" s="19"/>
      <c r="H148" s="19"/>
      <c r="I148" s="17"/>
      <c r="J148" s="18"/>
      <c r="K148" s="18"/>
      <c r="L148" s="18"/>
      <c r="M148" s="18"/>
      <c r="N148" s="18"/>
      <c r="O148" s="18"/>
      <c r="P148" s="24"/>
      <c r="Q148" s="18"/>
      <c r="R148" s="18"/>
      <c r="S148" s="18"/>
      <c r="T148" s="18"/>
    </row>
    <row r="149" spans="1:20">
      <c r="A149" s="4">
        <v>145</v>
      </c>
      <c r="B149" s="17"/>
      <c r="C149" s="18"/>
      <c r="D149" s="18"/>
      <c r="E149" s="19"/>
      <c r="F149" s="18"/>
      <c r="G149" s="19"/>
      <c r="H149" s="19"/>
      <c r="I149" s="17"/>
      <c r="J149" s="18"/>
      <c r="K149" s="18"/>
      <c r="L149" s="18"/>
      <c r="M149" s="18"/>
      <c r="N149" s="18"/>
      <c r="O149" s="18"/>
      <c r="P149" s="24"/>
      <c r="Q149" s="18"/>
      <c r="R149" s="18"/>
      <c r="S149" s="18"/>
      <c r="T149" s="18"/>
    </row>
    <row r="150" spans="1:20">
      <c r="A150" s="4">
        <v>146</v>
      </c>
      <c r="B150" s="17"/>
      <c r="C150" s="18"/>
      <c r="D150" s="18"/>
      <c r="E150" s="19"/>
      <c r="F150" s="18"/>
      <c r="G150" s="19"/>
      <c r="H150" s="19"/>
      <c r="I150" s="17"/>
      <c r="J150" s="18"/>
      <c r="K150" s="18"/>
      <c r="L150" s="18"/>
      <c r="M150" s="18"/>
      <c r="N150" s="18"/>
      <c r="O150" s="18"/>
      <c r="P150" s="24"/>
      <c r="Q150" s="18"/>
      <c r="R150" s="18"/>
      <c r="S150" s="18"/>
      <c r="T150" s="18"/>
    </row>
    <row r="151" spans="1:20">
      <c r="A151" s="4">
        <v>147</v>
      </c>
      <c r="B151" s="17"/>
      <c r="C151" s="18"/>
      <c r="D151" s="18"/>
      <c r="E151" s="19"/>
      <c r="F151" s="18"/>
      <c r="G151" s="19"/>
      <c r="H151" s="19"/>
      <c r="I151" s="17"/>
      <c r="J151" s="18"/>
      <c r="K151" s="18"/>
      <c r="L151" s="18"/>
      <c r="M151" s="18"/>
      <c r="N151" s="18"/>
      <c r="O151" s="18"/>
      <c r="P151" s="24"/>
      <c r="Q151" s="18"/>
      <c r="R151" s="18"/>
      <c r="S151" s="18"/>
      <c r="T151" s="18"/>
    </row>
    <row r="152" spans="1:20">
      <c r="A152" s="4">
        <v>148</v>
      </c>
      <c r="B152" s="17"/>
      <c r="C152" s="18"/>
      <c r="D152" s="18"/>
      <c r="E152" s="19"/>
      <c r="F152" s="18"/>
      <c r="G152" s="19"/>
      <c r="H152" s="19"/>
      <c r="I152" s="17"/>
      <c r="J152" s="18"/>
      <c r="K152" s="18"/>
      <c r="L152" s="18"/>
      <c r="M152" s="18"/>
      <c r="N152" s="18"/>
      <c r="O152" s="18"/>
      <c r="P152" s="24"/>
      <c r="Q152" s="18"/>
      <c r="R152" s="18"/>
      <c r="S152" s="18"/>
      <c r="T152" s="18"/>
    </row>
    <row r="153" spans="1:20">
      <c r="A153" s="4">
        <v>149</v>
      </c>
      <c r="B153" s="17"/>
      <c r="C153" s="18"/>
      <c r="D153" s="18"/>
      <c r="E153" s="19"/>
      <c r="F153" s="18"/>
      <c r="G153" s="19"/>
      <c r="H153" s="19"/>
      <c r="I153" s="17"/>
      <c r="J153" s="18"/>
      <c r="K153" s="18"/>
      <c r="L153" s="18"/>
      <c r="M153" s="18"/>
      <c r="N153" s="18"/>
      <c r="O153" s="18"/>
      <c r="P153" s="24"/>
      <c r="Q153" s="18"/>
      <c r="R153" s="18"/>
      <c r="S153" s="18"/>
      <c r="T153" s="18"/>
    </row>
    <row r="154" spans="1:20">
      <c r="A154" s="4">
        <v>150</v>
      </c>
      <c r="B154" s="17"/>
      <c r="C154" s="18"/>
      <c r="D154" s="18"/>
      <c r="E154" s="19"/>
      <c r="F154" s="18"/>
      <c r="G154" s="19"/>
      <c r="H154" s="19"/>
      <c r="I154" s="17"/>
      <c r="J154" s="18"/>
      <c r="K154" s="18"/>
      <c r="L154" s="18"/>
      <c r="M154" s="18"/>
      <c r="N154" s="18"/>
      <c r="O154" s="18"/>
      <c r="P154" s="24"/>
      <c r="Q154" s="18"/>
      <c r="R154" s="18"/>
      <c r="S154" s="18"/>
      <c r="T154" s="18"/>
    </row>
    <row r="155" spans="1:20">
      <c r="A155" s="4">
        <v>151</v>
      </c>
      <c r="B155" s="17"/>
      <c r="C155" s="18"/>
      <c r="D155" s="18"/>
      <c r="E155" s="19"/>
      <c r="F155" s="18"/>
      <c r="G155" s="19"/>
      <c r="H155" s="19"/>
      <c r="I155" s="17"/>
      <c r="J155" s="18"/>
      <c r="K155" s="18"/>
      <c r="L155" s="18"/>
      <c r="M155" s="18"/>
      <c r="N155" s="18"/>
      <c r="O155" s="18"/>
      <c r="P155" s="24"/>
      <c r="Q155" s="18"/>
      <c r="R155" s="18"/>
      <c r="S155" s="18"/>
      <c r="T155" s="18"/>
    </row>
    <row r="156" spans="1:20">
      <c r="A156" s="4">
        <v>152</v>
      </c>
      <c r="B156" s="17"/>
      <c r="C156" s="18"/>
      <c r="D156" s="18"/>
      <c r="E156" s="19"/>
      <c r="F156" s="18"/>
      <c r="G156" s="19"/>
      <c r="H156" s="19"/>
      <c r="I156" s="17"/>
      <c r="J156" s="18"/>
      <c r="K156" s="18"/>
      <c r="L156" s="18"/>
      <c r="M156" s="18"/>
      <c r="N156" s="18"/>
      <c r="O156" s="18"/>
      <c r="P156" s="24"/>
      <c r="Q156" s="18"/>
      <c r="R156" s="18"/>
      <c r="S156" s="18"/>
      <c r="T156" s="18"/>
    </row>
    <row r="157" spans="1:20">
      <c r="A157" s="4">
        <v>153</v>
      </c>
      <c r="B157" s="17"/>
      <c r="C157" s="18"/>
      <c r="D157" s="18"/>
      <c r="E157" s="19"/>
      <c r="F157" s="18"/>
      <c r="G157" s="19"/>
      <c r="H157" s="19"/>
      <c r="I157" s="17"/>
      <c r="J157" s="18"/>
      <c r="K157" s="18"/>
      <c r="L157" s="18"/>
      <c r="M157" s="18"/>
      <c r="N157" s="18"/>
      <c r="O157" s="18"/>
      <c r="P157" s="24"/>
      <c r="Q157" s="18"/>
      <c r="R157" s="18"/>
      <c r="S157" s="18"/>
      <c r="T157" s="18"/>
    </row>
    <row r="158" spans="1:20">
      <c r="A158" s="4">
        <v>154</v>
      </c>
      <c r="B158" s="17"/>
      <c r="C158" s="18"/>
      <c r="D158" s="18"/>
      <c r="E158" s="19"/>
      <c r="F158" s="18"/>
      <c r="G158" s="19"/>
      <c r="H158" s="19"/>
      <c r="I158" s="17"/>
      <c r="J158" s="18"/>
      <c r="K158" s="18"/>
      <c r="L158" s="18"/>
      <c r="M158" s="18"/>
      <c r="N158" s="18"/>
      <c r="O158" s="18"/>
      <c r="P158" s="24"/>
      <c r="Q158" s="18"/>
      <c r="R158" s="18"/>
      <c r="S158" s="18"/>
      <c r="T158" s="18"/>
    </row>
    <row r="159" spans="1:20">
      <c r="A159" s="4">
        <v>155</v>
      </c>
      <c r="B159" s="17"/>
      <c r="C159" s="18"/>
      <c r="D159" s="18"/>
      <c r="E159" s="19"/>
      <c r="F159" s="18"/>
      <c r="G159" s="19"/>
      <c r="H159" s="19"/>
      <c r="I159" s="17"/>
      <c r="J159" s="18"/>
      <c r="K159" s="18"/>
      <c r="L159" s="18"/>
      <c r="M159" s="18"/>
      <c r="N159" s="18"/>
      <c r="O159" s="18"/>
      <c r="P159" s="24"/>
      <c r="Q159" s="18"/>
      <c r="R159" s="18"/>
      <c r="S159" s="18"/>
      <c r="T159" s="18"/>
    </row>
    <row r="160" spans="1:20">
      <c r="A160" s="4">
        <v>156</v>
      </c>
      <c r="B160" s="17"/>
      <c r="C160" s="18"/>
      <c r="D160" s="18"/>
      <c r="E160" s="19"/>
      <c r="F160" s="18"/>
      <c r="G160" s="19"/>
      <c r="H160" s="19"/>
      <c r="I160" s="17"/>
      <c r="J160" s="18"/>
      <c r="K160" s="18"/>
      <c r="L160" s="18"/>
      <c r="M160" s="18"/>
      <c r="N160" s="18"/>
      <c r="O160" s="18"/>
      <c r="P160" s="24"/>
      <c r="Q160" s="18"/>
      <c r="R160" s="18"/>
      <c r="S160" s="18"/>
      <c r="T160" s="18"/>
    </row>
    <row r="161" spans="1:20">
      <c r="A161" s="4">
        <v>157</v>
      </c>
      <c r="B161" s="17"/>
      <c r="C161" s="18"/>
      <c r="D161" s="18"/>
      <c r="E161" s="19"/>
      <c r="F161" s="18"/>
      <c r="G161" s="19"/>
      <c r="H161" s="19"/>
      <c r="I161" s="17"/>
      <c r="J161" s="18"/>
      <c r="K161" s="18"/>
      <c r="L161" s="18"/>
      <c r="M161" s="18"/>
      <c r="N161" s="18"/>
      <c r="O161" s="18"/>
      <c r="P161" s="24"/>
      <c r="Q161" s="18"/>
      <c r="R161" s="18"/>
      <c r="S161" s="18"/>
      <c r="T161" s="18"/>
    </row>
    <row r="162" spans="1:20">
      <c r="A162" s="4">
        <v>158</v>
      </c>
      <c r="B162" s="17"/>
      <c r="C162" s="18"/>
      <c r="D162" s="18"/>
      <c r="E162" s="19"/>
      <c r="F162" s="18"/>
      <c r="G162" s="19"/>
      <c r="H162" s="19"/>
      <c r="I162" s="17"/>
      <c r="J162" s="18"/>
      <c r="K162" s="18"/>
      <c r="L162" s="18"/>
      <c r="M162" s="18"/>
      <c r="N162" s="18"/>
      <c r="O162" s="18"/>
      <c r="P162" s="24"/>
      <c r="Q162" s="18"/>
      <c r="R162" s="18"/>
      <c r="S162" s="18"/>
      <c r="T162" s="18"/>
    </row>
    <row r="163" spans="1:20">
      <c r="A163" s="4">
        <v>159</v>
      </c>
      <c r="B163" s="17"/>
      <c r="C163" s="18"/>
      <c r="D163" s="18"/>
      <c r="E163" s="19"/>
      <c r="F163" s="18"/>
      <c r="G163" s="19"/>
      <c r="H163" s="19"/>
      <c r="I163" s="17"/>
      <c r="J163" s="18"/>
      <c r="K163" s="18"/>
      <c r="L163" s="18"/>
      <c r="M163" s="18"/>
      <c r="N163" s="18"/>
      <c r="O163" s="18"/>
      <c r="P163" s="24"/>
      <c r="Q163" s="18"/>
      <c r="R163" s="18"/>
      <c r="S163" s="18"/>
      <c r="T163" s="18"/>
    </row>
    <row r="164" spans="1:20">
      <c r="A164" s="4">
        <v>160</v>
      </c>
      <c r="B164" s="17"/>
      <c r="C164" s="18"/>
      <c r="D164" s="18"/>
      <c r="E164" s="19"/>
      <c r="F164" s="18"/>
      <c r="G164" s="19"/>
      <c r="H164" s="19"/>
      <c r="I164" s="17"/>
      <c r="J164" s="18"/>
      <c r="K164" s="18"/>
      <c r="L164" s="18"/>
      <c r="M164" s="18"/>
      <c r="N164" s="18"/>
      <c r="O164" s="18"/>
      <c r="P164" s="24"/>
      <c r="Q164" s="18"/>
      <c r="R164" s="18"/>
      <c r="S164" s="18"/>
      <c r="T164" s="18"/>
    </row>
    <row r="165" spans="1:20">
      <c r="A165" s="21" t="s">
        <v>11</v>
      </c>
      <c r="B165" s="41"/>
      <c r="C165" s="21">
        <f>COUNTIFS(C5:C164,"*")</f>
        <v>79</v>
      </c>
      <c r="D165" s="21"/>
      <c r="E165" s="13"/>
      <c r="F165" s="21"/>
      <c r="G165" s="21">
        <f>SUM(G5:G164)</f>
        <v>3199</v>
      </c>
      <c r="H165" s="21">
        <f>SUM(H5:H164)</f>
        <v>3215</v>
      </c>
      <c r="I165" s="21">
        <f>SUM(I5:I164)</f>
        <v>5901</v>
      </c>
      <c r="J165" s="21"/>
      <c r="K165" s="21"/>
      <c r="L165" s="21"/>
      <c r="M165" s="21"/>
      <c r="N165" s="21"/>
      <c r="O165" s="21"/>
      <c r="P165" s="14"/>
      <c r="Q165" s="21"/>
      <c r="R165" s="21"/>
      <c r="S165" s="21"/>
      <c r="T165" s="12"/>
    </row>
    <row r="166" spans="1:20">
      <c r="A166" s="46" t="s">
        <v>66</v>
      </c>
      <c r="B166" s="10">
        <f>COUNTIF(B$5:B$164,"Team 1")</f>
        <v>42</v>
      </c>
      <c r="C166" s="46" t="s">
        <v>29</v>
      </c>
      <c r="D166" s="10">
        <f>COUNTIF(D5:D164,"Anganwadi")</f>
        <v>40</v>
      </c>
    </row>
    <row r="167" spans="1:20">
      <c r="A167" s="46" t="s">
        <v>67</v>
      </c>
      <c r="B167" s="10">
        <f>COUNTIF(B$6:B$164,"Team 2")</f>
        <v>37</v>
      </c>
      <c r="C167" s="46" t="s">
        <v>27</v>
      </c>
      <c r="D167" s="10">
        <f>COUNTIF(D5:D164,"School")</f>
        <v>38</v>
      </c>
    </row>
  </sheetData>
  <sheetProtection formatCells="0" deleteColumns="0" deleteRows="0"/>
  <mergeCells count="20">
    <mergeCell ref="A1:S1"/>
    <mergeCell ref="A3:A4"/>
    <mergeCell ref="C3:C4"/>
    <mergeCell ref="D3:D4"/>
    <mergeCell ref="E3:E4"/>
    <mergeCell ref="F3:F4"/>
    <mergeCell ref="G3:I3"/>
    <mergeCell ref="J3:J4"/>
    <mergeCell ref="K3:K4"/>
    <mergeCell ref="R3:R4"/>
    <mergeCell ref="S3:S4"/>
    <mergeCell ref="T3:T4"/>
    <mergeCell ref="A2:C2"/>
    <mergeCell ref="L3:L4"/>
    <mergeCell ref="M3:M4"/>
    <mergeCell ref="N3:N4"/>
    <mergeCell ref="O3:O4"/>
    <mergeCell ref="P3:P4"/>
    <mergeCell ref="Q3:Q4"/>
    <mergeCell ref="B3:B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D164">
      <formula1>"Anganwadi,School"</formula1>
    </dataValidation>
    <dataValidation type="list" allowBlank="1" showInputMessage="1" showErrorMessage="1" sqref="B5:B164">
      <formula1>"Team 1, Team 2"</formula1>
    </dataValidation>
  </dataValidations>
  <printOptions horizontalCentered="1"/>
  <pageMargins left="0.35433070866141736" right="0.23622047244094491" top="0.43307086614173229" bottom="0.43307086614173229" header="0.31496062992125984" footer="0.23622047244094491"/>
  <pageSetup paperSize="5" scale="65" fitToHeight="11000" orientation="landscape" horizontalDpi="0" verticalDpi="0" r:id="rId1"/>
  <headerFooter>
    <oddFooter>&amp;CPages &amp;P of &amp;N</oddFooter>
  </headerFooter>
</worksheet>
</file>

<file path=xl/worksheets/sheet7.xml><?xml version="1.0" encoding="utf-8"?>
<worksheet xmlns="http://schemas.openxmlformats.org/spreadsheetml/2006/main" xmlns:r="http://schemas.openxmlformats.org/officeDocument/2006/relationships">
  <sheetPr>
    <tabColor rgb="FFC00000"/>
  </sheetPr>
  <dimension ref="A1:T167"/>
  <sheetViews>
    <sheetView workbookViewId="0">
      <pane xSplit="3" ySplit="4" topLeftCell="D5" activePane="bottomRight" state="frozen"/>
      <selection pane="topRight" activeCell="C1" sqref="C1"/>
      <selection pane="bottomLeft" activeCell="A5" sqref="A5"/>
      <selection pane="bottomRight" sqref="A1:S1"/>
    </sheetView>
  </sheetViews>
  <sheetFormatPr defaultRowHeight="16.5"/>
  <cols>
    <col min="1" max="1" width="6.140625" style="1" bestFit="1" customWidth="1"/>
    <col min="2" max="2" width="13.285156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1" customHeight="1">
      <c r="A1" s="200" t="s">
        <v>919</v>
      </c>
      <c r="B1" s="200"/>
      <c r="C1" s="200"/>
      <c r="D1" s="201"/>
      <c r="E1" s="201"/>
      <c r="F1" s="201"/>
      <c r="G1" s="201"/>
      <c r="H1" s="201"/>
      <c r="I1" s="201"/>
      <c r="J1" s="201"/>
      <c r="K1" s="201"/>
      <c r="L1" s="201"/>
      <c r="M1" s="201"/>
      <c r="N1" s="201"/>
      <c r="O1" s="201"/>
      <c r="P1" s="201"/>
      <c r="Q1" s="201"/>
      <c r="R1" s="201"/>
      <c r="S1" s="201"/>
    </row>
    <row r="2" spans="1:20">
      <c r="A2" s="204" t="s">
        <v>63</v>
      </c>
      <c r="B2" s="205"/>
      <c r="C2" s="205"/>
      <c r="D2" s="25" t="s">
        <v>394</v>
      </c>
      <c r="E2" s="22"/>
      <c r="F2" s="22"/>
      <c r="G2" s="22"/>
      <c r="H2" s="22"/>
      <c r="I2" s="22"/>
      <c r="J2" s="22"/>
      <c r="K2" s="22"/>
      <c r="L2" s="22"/>
      <c r="M2" s="22"/>
      <c r="N2" s="22"/>
      <c r="O2" s="22"/>
      <c r="P2" s="22"/>
      <c r="Q2" s="22"/>
      <c r="R2" s="22"/>
      <c r="S2" s="22"/>
    </row>
    <row r="3" spans="1:20" ht="24" customHeight="1">
      <c r="A3" s="206" t="s">
        <v>14</v>
      </c>
      <c r="B3" s="202" t="s">
        <v>65</v>
      </c>
      <c r="C3" s="207" t="s">
        <v>7</v>
      </c>
      <c r="D3" s="207" t="s">
        <v>59</v>
      </c>
      <c r="E3" s="207" t="s">
        <v>16</v>
      </c>
      <c r="F3" s="208" t="s">
        <v>17</v>
      </c>
      <c r="G3" s="207" t="s">
        <v>8</v>
      </c>
      <c r="H3" s="207"/>
      <c r="I3" s="207"/>
      <c r="J3" s="207" t="s">
        <v>35</v>
      </c>
      <c r="K3" s="202" t="s">
        <v>37</v>
      </c>
      <c r="L3" s="202" t="s">
        <v>54</v>
      </c>
      <c r="M3" s="202" t="s">
        <v>55</v>
      </c>
      <c r="N3" s="202" t="s">
        <v>38</v>
      </c>
      <c r="O3" s="202" t="s">
        <v>39</v>
      </c>
      <c r="P3" s="206" t="s">
        <v>58</v>
      </c>
      <c r="Q3" s="207" t="s">
        <v>56</v>
      </c>
      <c r="R3" s="207" t="s">
        <v>36</v>
      </c>
      <c r="S3" s="207" t="s">
        <v>57</v>
      </c>
      <c r="T3" s="207" t="s">
        <v>13</v>
      </c>
    </row>
    <row r="4" spans="1:20" ht="25.5" customHeight="1">
      <c r="A4" s="206"/>
      <c r="B4" s="209"/>
      <c r="C4" s="207"/>
      <c r="D4" s="207"/>
      <c r="E4" s="207"/>
      <c r="F4" s="208"/>
      <c r="G4" s="23" t="s">
        <v>9</v>
      </c>
      <c r="H4" s="23" t="s">
        <v>10</v>
      </c>
      <c r="I4" s="23" t="s">
        <v>11</v>
      </c>
      <c r="J4" s="207"/>
      <c r="K4" s="203"/>
      <c r="L4" s="203"/>
      <c r="M4" s="203"/>
      <c r="N4" s="203"/>
      <c r="O4" s="203"/>
      <c r="P4" s="206"/>
      <c r="Q4" s="206"/>
      <c r="R4" s="207"/>
      <c r="S4" s="207"/>
      <c r="T4" s="207"/>
    </row>
    <row r="5" spans="1:20">
      <c r="A5" s="4">
        <v>1</v>
      </c>
      <c r="B5" s="17" t="s">
        <v>66</v>
      </c>
      <c r="C5" s="56" t="s">
        <v>86</v>
      </c>
      <c r="D5" s="18" t="s">
        <v>29</v>
      </c>
      <c r="E5" s="54">
        <v>53</v>
      </c>
      <c r="F5" s="18"/>
      <c r="G5" s="54">
        <v>50</v>
      </c>
      <c r="H5" s="54">
        <v>55</v>
      </c>
      <c r="I5" s="55">
        <f>+G5+H5</f>
        <v>105</v>
      </c>
      <c r="J5" s="18">
        <v>9854102236</v>
      </c>
      <c r="K5" s="18" t="s">
        <v>87</v>
      </c>
      <c r="L5" s="52" t="s">
        <v>88</v>
      </c>
      <c r="M5" s="52">
        <v>9954665344</v>
      </c>
      <c r="N5" s="52" t="s">
        <v>89</v>
      </c>
      <c r="O5" s="52">
        <v>9859574077</v>
      </c>
      <c r="P5" s="24">
        <v>43525</v>
      </c>
      <c r="Q5" s="58"/>
      <c r="R5" s="18" t="s">
        <v>397</v>
      </c>
      <c r="S5" s="18" t="s">
        <v>916</v>
      </c>
      <c r="T5" s="18"/>
    </row>
    <row r="6" spans="1:20">
      <c r="A6" s="4">
        <v>2</v>
      </c>
      <c r="B6" s="17" t="s">
        <v>67</v>
      </c>
      <c r="C6" s="18" t="s">
        <v>332</v>
      </c>
      <c r="D6" s="18" t="s">
        <v>29</v>
      </c>
      <c r="E6" s="54">
        <v>28</v>
      </c>
      <c r="F6" s="18"/>
      <c r="G6" s="54">
        <v>29</v>
      </c>
      <c r="H6" s="54">
        <v>27</v>
      </c>
      <c r="I6" s="55">
        <f>+G6+H6</f>
        <v>56</v>
      </c>
      <c r="J6" s="18">
        <v>9678506926</v>
      </c>
      <c r="K6" s="18" t="s">
        <v>330</v>
      </c>
      <c r="L6" s="83" t="s">
        <v>147</v>
      </c>
      <c r="M6" s="52">
        <v>9435801247</v>
      </c>
      <c r="N6" s="52" t="s">
        <v>178</v>
      </c>
      <c r="O6" s="52">
        <v>8876214148</v>
      </c>
      <c r="P6" s="24"/>
      <c r="Q6" s="58"/>
      <c r="R6" s="18" t="s">
        <v>399</v>
      </c>
      <c r="S6" s="18" t="s">
        <v>917</v>
      </c>
      <c r="T6" s="18"/>
    </row>
    <row r="7" spans="1:20">
      <c r="A7" s="4">
        <v>3</v>
      </c>
      <c r="B7" s="17" t="s">
        <v>66</v>
      </c>
      <c r="C7" s="18" t="s">
        <v>301</v>
      </c>
      <c r="D7" s="18" t="s">
        <v>29</v>
      </c>
      <c r="E7" s="54">
        <v>65</v>
      </c>
      <c r="F7" s="18"/>
      <c r="G7" s="54">
        <v>29</v>
      </c>
      <c r="H7" s="54">
        <v>38</v>
      </c>
      <c r="I7" s="55">
        <f t="shared" ref="I7:I70" si="0">+G7+H7</f>
        <v>67</v>
      </c>
      <c r="J7" s="18">
        <v>9854731263</v>
      </c>
      <c r="K7" s="18" t="s">
        <v>226</v>
      </c>
      <c r="L7" s="53" t="s">
        <v>84</v>
      </c>
      <c r="M7" s="52">
        <v>9859710414</v>
      </c>
      <c r="N7" s="52" t="s">
        <v>96</v>
      </c>
      <c r="O7" s="52">
        <v>9954743901</v>
      </c>
      <c r="P7" s="24">
        <v>43526</v>
      </c>
      <c r="Q7" s="58"/>
      <c r="R7" s="18"/>
      <c r="S7" s="18" t="s">
        <v>916</v>
      </c>
      <c r="T7" s="18"/>
    </row>
    <row r="8" spans="1:20">
      <c r="A8" s="4">
        <v>4</v>
      </c>
      <c r="B8" s="17" t="s">
        <v>67</v>
      </c>
      <c r="C8" s="18" t="s">
        <v>372</v>
      </c>
      <c r="D8" s="18" t="s">
        <v>29</v>
      </c>
      <c r="E8" s="54">
        <v>29</v>
      </c>
      <c r="F8" s="18"/>
      <c r="G8" s="54">
        <v>26</v>
      </c>
      <c r="H8" s="54">
        <v>35</v>
      </c>
      <c r="I8" s="55">
        <f t="shared" si="0"/>
        <v>61</v>
      </c>
      <c r="J8" s="18">
        <v>9854687481</v>
      </c>
      <c r="K8" s="18" t="s">
        <v>304</v>
      </c>
      <c r="L8" s="18" t="s">
        <v>264</v>
      </c>
      <c r="M8" s="52">
        <v>9401453477</v>
      </c>
      <c r="N8" s="57" t="s">
        <v>373</v>
      </c>
      <c r="O8" s="52">
        <v>9577409352</v>
      </c>
      <c r="P8" s="24"/>
      <c r="Q8" s="58"/>
      <c r="R8" s="18"/>
      <c r="S8" s="18" t="s">
        <v>917</v>
      </c>
      <c r="T8" s="18"/>
    </row>
    <row r="9" spans="1:20">
      <c r="A9" s="4">
        <v>5</v>
      </c>
      <c r="B9" s="17" t="s">
        <v>66</v>
      </c>
      <c r="C9" s="52" t="s">
        <v>97</v>
      </c>
      <c r="D9" s="18" t="s">
        <v>29</v>
      </c>
      <c r="E9" s="54">
        <v>195</v>
      </c>
      <c r="F9" s="18"/>
      <c r="G9" s="54">
        <v>31</v>
      </c>
      <c r="H9" s="54">
        <v>33</v>
      </c>
      <c r="I9" s="55">
        <f t="shared" si="0"/>
        <v>64</v>
      </c>
      <c r="J9" s="148">
        <v>9613282955</v>
      </c>
      <c r="K9" s="18" t="s">
        <v>87</v>
      </c>
      <c r="L9" s="18" t="s">
        <v>88</v>
      </c>
      <c r="M9" s="52">
        <v>9954665344</v>
      </c>
      <c r="N9" s="18" t="s">
        <v>89</v>
      </c>
      <c r="O9" s="52">
        <v>9859574077</v>
      </c>
      <c r="P9" s="24">
        <v>43528</v>
      </c>
      <c r="Q9" s="58"/>
      <c r="R9" s="18" t="s">
        <v>397</v>
      </c>
      <c r="S9" s="18" t="s">
        <v>916</v>
      </c>
      <c r="T9" s="18"/>
    </row>
    <row r="10" spans="1:20">
      <c r="A10" s="4">
        <v>6</v>
      </c>
      <c r="B10" s="17" t="s">
        <v>67</v>
      </c>
      <c r="C10" s="149" t="s">
        <v>871</v>
      </c>
      <c r="D10" s="18" t="s">
        <v>27</v>
      </c>
      <c r="E10" s="55" t="s">
        <v>872</v>
      </c>
      <c r="F10" s="18" t="s">
        <v>105</v>
      </c>
      <c r="G10" s="54">
        <v>167</v>
      </c>
      <c r="H10" s="54">
        <v>171</v>
      </c>
      <c r="I10" s="55">
        <f t="shared" si="0"/>
        <v>338</v>
      </c>
      <c r="J10" s="55" t="s">
        <v>873</v>
      </c>
      <c r="K10" s="18" t="s">
        <v>87</v>
      </c>
      <c r="L10" s="18" t="s">
        <v>88</v>
      </c>
      <c r="M10" s="52">
        <v>9954665344</v>
      </c>
      <c r="N10" s="150" t="s">
        <v>104</v>
      </c>
      <c r="O10" s="52">
        <v>9859574077</v>
      </c>
      <c r="P10" s="24"/>
      <c r="Q10" s="58"/>
      <c r="R10" s="18"/>
      <c r="S10" s="18" t="s">
        <v>917</v>
      </c>
      <c r="T10" s="18"/>
    </row>
    <row r="11" spans="1:20">
      <c r="A11" s="4">
        <v>7</v>
      </c>
      <c r="B11" s="17" t="s">
        <v>66</v>
      </c>
      <c r="C11" s="18" t="s">
        <v>362</v>
      </c>
      <c r="D11" s="18" t="s">
        <v>29</v>
      </c>
      <c r="E11" s="54">
        <v>37</v>
      </c>
      <c r="F11" s="18"/>
      <c r="G11" s="54">
        <v>17</v>
      </c>
      <c r="H11" s="54">
        <v>20</v>
      </c>
      <c r="I11" s="55">
        <f t="shared" si="0"/>
        <v>37</v>
      </c>
      <c r="J11" s="18">
        <v>7896929775</v>
      </c>
      <c r="K11" s="18" t="s">
        <v>111</v>
      </c>
      <c r="L11" s="18" t="s">
        <v>359</v>
      </c>
      <c r="M11" s="18">
        <v>9435289172</v>
      </c>
      <c r="N11" s="18" t="s">
        <v>360</v>
      </c>
      <c r="O11" s="18">
        <v>9435383554</v>
      </c>
      <c r="P11" s="24">
        <v>43529</v>
      </c>
      <c r="Q11" s="58"/>
      <c r="R11" s="18"/>
      <c r="S11" s="18" t="s">
        <v>916</v>
      </c>
      <c r="T11" s="18"/>
    </row>
    <row r="12" spans="1:20">
      <c r="A12" s="4">
        <v>8</v>
      </c>
      <c r="B12" s="17" t="s">
        <v>66</v>
      </c>
      <c r="C12" s="52" t="s">
        <v>363</v>
      </c>
      <c r="D12" s="18"/>
      <c r="E12" s="53" t="s">
        <v>874</v>
      </c>
      <c r="F12" s="18" t="s">
        <v>91</v>
      </c>
      <c r="G12" s="54">
        <v>35</v>
      </c>
      <c r="H12" s="54">
        <v>33</v>
      </c>
      <c r="I12" s="55">
        <f t="shared" si="0"/>
        <v>68</v>
      </c>
      <c r="J12" s="56">
        <v>9854776067</v>
      </c>
      <c r="K12" s="18" t="s">
        <v>111</v>
      </c>
      <c r="L12" s="18" t="s">
        <v>359</v>
      </c>
      <c r="M12" s="18">
        <v>9435289172</v>
      </c>
      <c r="N12" s="18" t="s">
        <v>360</v>
      </c>
      <c r="O12" s="18">
        <v>9435383554</v>
      </c>
      <c r="P12" s="24"/>
      <c r="Q12" s="58"/>
      <c r="R12" s="18"/>
      <c r="S12" s="18" t="s">
        <v>916</v>
      </c>
      <c r="T12" s="18"/>
    </row>
    <row r="13" spans="1:20">
      <c r="A13" s="4">
        <v>9</v>
      </c>
      <c r="B13" s="17" t="s">
        <v>67</v>
      </c>
      <c r="C13" s="18" t="s">
        <v>97</v>
      </c>
      <c r="D13" s="18" t="s">
        <v>29</v>
      </c>
      <c r="E13" s="54">
        <v>54</v>
      </c>
      <c r="F13" s="18"/>
      <c r="G13" s="54">
        <v>25</v>
      </c>
      <c r="H13" s="54">
        <v>27</v>
      </c>
      <c r="I13" s="55">
        <f t="shared" si="0"/>
        <v>52</v>
      </c>
      <c r="J13" s="91" t="s">
        <v>102</v>
      </c>
      <c r="K13" s="18" t="s">
        <v>103</v>
      </c>
      <c r="L13" s="18" t="s">
        <v>88</v>
      </c>
      <c r="M13" s="52">
        <v>9954665344</v>
      </c>
      <c r="N13" s="150" t="s">
        <v>104</v>
      </c>
      <c r="O13" s="52">
        <v>9859574077</v>
      </c>
      <c r="P13" s="24"/>
      <c r="Q13" s="58"/>
      <c r="R13" s="18" t="s">
        <v>397</v>
      </c>
      <c r="S13" s="18" t="s">
        <v>917</v>
      </c>
      <c r="T13" s="18"/>
    </row>
    <row r="14" spans="1:20">
      <c r="A14" s="4">
        <v>10</v>
      </c>
      <c r="B14" s="17" t="s">
        <v>67</v>
      </c>
      <c r="C14" s="18" t="s">
        <v>106</v>
      </c>
      <c r="D14" s="18" t="s">
        <v>27</v>
      </c>
      <c r="E14" s="55" t="s">
        <v>872</v>
      </c>
      <c r="F14" s="18" t="s">
        <v>105</v>
      </c>
      <c r="G14" s="54">
        <v>167</v>
      </c>
      <c r="H14" s="54">
        <v>171</v>
      </c>
      <c r="I14" s="55">
        <f t="shared" si="0"/>
        <v>338</v>
      </c>
      <c r="J14" s="55" t="s">
        <v>873</v>
      </c>
      <c r="K14" s="18" t="s">
        <v>87</v>
      </c>
      <c r="L14" s="18" t="s">
        <v>88</v>
      </c>
      <c r="M14" s="52">
        <v>9954665344</v>
      </c>
      <c r="N14" s="150" t="s">
        <v>104</v>
      </c>
      <c r="O14" s="52">
        <v>9859574077</v>
      </c>
      <c r="P14" s="24"/>
      <c r="Q14" s="58"/>
      <c r="R14" s="18"/>
      <c r="S14" s="18" t="s">
        <v>917</v>
      </c>
      <c r="T14" s="18"/>
    </row>
    <row r="15" spans="1:20">
      <c r="A15" s="4">
        <v>11</v>
      </c>
      <c r="B15" s="17" t="s">
        <v>66</v>
      </c>
      <c r="C15" s="18" t="s">
        <v>352</v>
      </c>
      <c r="D15" s="18" t="s">
        <v>29</v>
      </c>
      <c r="E15" s="54">
        <v>35</v>
      </c>
      <c r="F15" s="18"/>
      <c r="G15" s="54">
        <v>11</v>
      </c>
      <c r="H15" s="54">
        <v>13</v>
      </c>
      <c r="I15" s="55">
        <f t="shared" si="0"/>
        <v>24</v>
      </c>
      <c r="J15" s="18">
        <v>9957011205</v>
      </c>
      <c r="K15" s="18" t="s">
        <v>111</v>
      </c>
      <c r="L15" s="52" t="s">
        <v>210</v>
      </c>
      <c r="M15" s="52">
        <v>8011689374</v>
      </c>
      <c r="N15" s="52" t="s">
        <v>267</v>
      </c>
      <c r="O15" s="52">
        <v>9957092902</v>
      </c>
      <c r="P15" s="24">
        <v>43530</v>
      </c>
      <c r="Q15" s="58"/>
      <c r="R15" s="18"/>
      <c r="S15" s="18" t="s">
        <v>916</v>
      </c>
      <c r="T15" s="18"/>
    </row>
    <row r="16" spans="1:20">
      <c r="A16" s="4">
        <v>12</v>
      </c>
      <c r="B16" s="17" t="s">
        <v>66</v>
      </c>
      <c r="C16" s="52" t="s">
        <v>353</v>
      </c>
      <c r="D16" s="18" t="s">
        <v>27</v>
      </c>
      <c r="E16" s="53" t="s">
        <v>875</v>
      </c>
      <c r="F16" s="18"/>
      <c r="G16" s="54">
        <v>54</v>
      </c>
      <c r="H16" s="54">
        <v>59</v>
      </c>
      <c r="I16" s="55">
        <f t="shared" si="0"/>
        <v>113</v>
      </c>
      <c r="J16" s="56">
        <v>9435312675</v>
      </c>
      <c r="K16" s="18" t="s">
        <v>111</v>
      </c>
      <c r="L16" s="52" t="s">
        <v>210</v>
      </c>
      <c r="M16" s="52">
        <v>8011689374</v>
      </c>
      <c r="N16" s="52" t="s">
        <v>267</v>
      </c>
      <c r="O16" s="52">
        <v>9957092902</v>
      </c>
      <c r="P16" s="24"/>
      <c r="Q16" s="58"/>
      <c r="R16" s="18"/>
      <c r="S16" s="18" t="s">
        <v>916</v>
      </c>
      <c r="T16" s="18"/>
    </row>
    <row r="17" spans="1:20" ht="33">
      <c r="A17" s="4">
        <v>13</v>
      </c>
      <c r="B17" s="17" t="s">
        <v>67</v>
      </c>
      <c r="C17" s="56" t="s">
        <v>101</v>
      </c>
      <c r="D17" s="18" t="s">
        <v>27</v>
      </c>
      <c r="E17" s="53" t="s">
        <v>876</v>
      </c>
      <c r="F17" s="18"/>
      <c r="G17" s="54">
        <v>31</v>
      </c>
      <c r="H17" s="54">
        <v>37</v>
      </c>
      <c r="I17" s="55"/>
      <c r="J17" s="56">
        <v>9613027792</v>
      </c>
      <c r="K17" s="18" t="s">
        <v>83</v>
      </c>
      <c r="L17" s="53" t="s">
        <v>84</v>
      </c>
      <c r="M17" s="52">
        <v>9859710414</v>
      </c>
      <c r="N17" s="52" t="s">
        <v>96</v>
      </c>
      <c r="O17" s="52">
        <v>9954743901</v>
      </c>
      <c r="P17" s="24"/>
      <c r="Q17" s="58"/>
      <c r="R17" s="18" t="s">
        <v>418</v>
      </c>
      <c r="S17" s="18" t="s">
        <v>917</v>
      </c>
      <c r="T17" s="18"/>
    </row>
    <row r="18" spans="1:20">
      <c r="A18" s="4">
        <v>14</v>
      </c>
      <c r="B18" s="17" t="s">
        <v>67</v>
      </c>
      <c r="C18" s="52" t="s">
        <v>370</v>
      </c>
      <c r="D18" s="18" t="s">
        <v>27</v>
      </c>
      <c r="E18" s="53" t="s">
        <v>877</v>
      </c>
      <c r="F18" s="18"/>
      <c r="G18" s="54">
        <v>0</v>
      </c>
      <c r="H18" s="54">
        <v>151</v>
      </c>
      <c r="I18" s="55">
        <v>151</v>
      </c>
      <c r="J18" s="53">
        <v>9859513238</v>
      </c>
      <c r="K18" s="18" t="s">
        <v>111</v>
      </c>
      <c r="L18" s="57" t="s">
        <v>210</v>
      </c>
      <c r="M18" s="57">
        <v>8011689374</v>
      </c>
      <c r="N18" s="57" t="s">
        <v>267</v>
      </c>
      <c r="O18" s="57">
        <v>9957092902</v>
      </c>
      <c r="P18" s="24"/>
      <c r="Q18" s="58"/>
      <c r="R18" s="18"/>
      <c r="S18" s="18" t="s">
        <v>917</v>
      </c>
      <c r="T18" s="18"/>
    </row>
    <row r="19" spans="1:20">
      <c r="A19" s="4">
        <v>15</v>
      </c>
      <c r="B19" s="17" t="s">
        <v>66</v>
      </c>
      <c r="C19" s="18" t="s">
        <v>878</v>
      </c>
      <c r="D19" s="18" t="s">
        <v>29</v>
      </c>
      <c r="E19" s="54">
        <v>71</v>
      </c>
      <c r="F19" s="18"/>
      <c r="G19" s="54">
        <v>29</v>
      </c>
      <c r="H19" s="54">
        <v>31</v>
      </c>
      <c r="I19" s="55">
        <f t="shared" si="0"/>
        <v>60</v>
      </c>
      <c r="J19" s="91" t="s">
        <v>879</v>
      </c>
      <c r="K19" s="56" t="s">
        <v>83</v>
      </c>
      <c r="L19" s="56" t="s">
        <v>84</v>
      </c>
      <c r="M19" s="52">
        <v>9859710414</v>
      </c>
      <c r="N19" s="56" t="s">
        <v>100</v>
      </c>
      <c r="O19" s="52">
        <v>8486505571</v>
      </c>
      <c r="P19" s="24">
        <v>43531</v>
      </c>
      <c r="Q19" s="58"/>
      <c r="R19" s="18" t="s">
        <v>418</v>
      </c>
      <c r="S19" s="18" t="s">
        <v>916</v>
      </c>
      <c r="T19" s="18"/>
    </row>
    <row r="20" spans="1:20">
      <c r="A20" s="4">
        <v>16</v>
      </c>
      <c r="B20" s="17" t="s">
        <v>66</v>
      </c>
      <c r="C20" s="52" t="s">
        <v>95</v>
      </c>
      <c r="D20" s="18" t="s">
        <v>27</v>
      </c>
      <c r="E20" s="53" t="s">
        <v>880</v>
      </c>
      <c r="F20" s="18" t="s">
        <v>91</v>
      </c>
      <c r="G20" s="54">
        <v>30</v>
      </c>
      <c r="H20" s="54">
        <v>33</v>
      </c>
      <c r="I20" s="55">
        <f t="shared" si="0"/>
        <v>63</v>
      </c>
      <c r="J20" s="56">
        <v>9706631531</v>
      </c>
      <c r="K20" s="18" t="s">
        <v>83</v>
      </c>
      <c r="L20" s="18" t="s">
        <v>88</v>
      </c>
      <c r="M20" s="52">
        <v>9954665344</v>
      </c>
      <c r="N20" s="52" t="s">
        <v>96</v>
      </c>
      <c r="O20" s="52">
        <v>9954743901</v>
      </c>
      <c r="P20" s="24"/>
      <c r="Q20" s="58"/>
      <c r="R20" s="18" t="s">
        <v>418</v>
      </c>
      <c r="S20" s="18" t="s">
        <v>916</v>
      </c>
      <c r="T20" s="18"/>
    </row>
    <row r="21" spans="1:20">
      <c r="A21" s="4">
        <v>17</v>
      </c>
      <c r="B21" s="17" t="s">
        <v>67</v>
      </c>
      <c r="C21" s="18" t="s">
        <v>345</v>
      </c>
      <c r="D21" s="18" t="s">
        <v>29</v>
      </c>
      <c r="E21" s="54">
        <v>33</v>
      </c>
      <c r="F21" s="18"/>
      <c r="G21" s="54">
        <v>29</v>
      </c>
      <c r="H21" s="54">
        <v>31</v>
      </c>
      <c r="I21" s="55">
        <f t="shared" si="0"/>
        <v>60</v>
      </c>
      <c r="J21" s="18">
        <v>9957930227</v>
      </c>
      <c r="K21" s="18" t="s">
        <v>111</v>
      </c>
      <c r="L21" s="18" t="s">
        <v>264</v>
      </c>
      <c r="M21" s="52">
        <v>9401453477</v>
      </c>
      <c r="N21" s="137" t="s">
        <v>881</v>
      </c>
      <c r="O21" s="137" t="s">
        <v>882</v>
      </c>
      <c r="P21" s="24"/>
      <c r="Q21" s="58"/>
      <c r="R21" s="18"/>
      <c r="S21" s="18" t="s">
        <v>917</v>
      </c>
      <c r="T21" s="18"/>
    </row>
    <row r="22" spans="1:20">
      <c r="A22" s="4">
        <v>18</v>
      </c>
      <c r="B22" s="17" t="s">
        <v>67</v>
      </c>
      <c r="C22" s="52" t="s">
        <v>346</v>
      </c>
      <c r="D22" s="18" t="s">
        <v>27</v>
      </c>
      <c r="E22" s="53" t="s">
        <v>883</v>
      </c>
      <c r="F22" s="18" t="s">
        <v>91</v>
      </c>
      <c r="G22" s="54">
        <v>34</v>
      </c>
      <c r="H22" s="54">
        <v>37</v>
      </c>
      <c r="I22" s="55">
        <v>71</v>
      </c>
      <c r="J22" s="56">
        <v>9957878166</v>
      </c>
      <c r="K22" s="18" t="s">
        <v>111</v>
      </c>
      <c r="L22" s="18" t="s">
        <v>264</v>
      </c>
      <c r="M22" s="52">
        <v>9401453477</v>
      </c>
      <c r="N22" s="137" t="s">
        <v>881</v>
      </c>
      <c r="O22" s="137" t="s">
        <v>882</v>
      </c>
      <c r="P22" s="24"/>
      <c r="Q22" s="58"/>
      <c r="R22" s="18" t="s">
        <v>418</v>
      </c>
      <c r="S22" s="18" t="s">
        <v>917</v>
      </c>
      <c r="T22" s="18"/>
    </row>
    <row r="23" spans="1:20">
      <c r="A23" s="4">
        <v>19</v>
      </c>
      <c r="B23" s="17" t="s">
        <v>66</v>
      </c>
      <c r="C23" s="56" t="s">
        <v>93</v>
      </c>
      <c r="D23" s="18" t="s">
        <v>29</v>
      </c>
      <c r="E23" s="54">
        <v>70</v>
      </c>
      <c r="F23" s="18"/>
      <c r="G23" s="54">
        <v>23</v>
      </c>
      <c r="H23" s="54">
        <v>20</v>
      </c>
      <c r="I23" s="55">
        <f t="shared" si="0"/>
        <v>43</v>
      </c>
      <c r="J23" s="52">
        <v>9707176125</v>
      </c>
      <c r="K23" s="56" t="s">
        <v>83</v>
      </c>
      <c r="L23" s="56" t="s">
        <v>84</v>
      </c>
      <c r="M23" s="52">
        <v>9859710414</v>
      </c>
      <c r="N23" s="150" t="s">
        <v>94</v>
      </c>
      <c r="O23" s="52">
        <v>8486505571</v>
      </c>
      <c r="P23" s="24">
        <v>43532</v>
      </c>
      <c r="Q23" s="58"/>
      <c r="R23" s="18"/>
      <c r="S23" s="18" t="s">
        <v>916</v>
      </c>
      <c r="T23" s="18"/>
    </row>
    <row r="24" spans="1:20">
      <c r="A24" s="4">
        <v>20</v>
      </c>
      <c r="B24" s="17" t="s">
        <v>66</v>
      </c>
      <c r="C24" s="56" t="s">
        <v>99</v>
      </c>
      <c r="D24" s="18" t="s">
        <v>27</v>
      </c>
      <c r="E24" s="53" t="s">
        <v>884</v>
      </c>
      <c r="F24" s="18" t="s">
        <v>91</v>
      </c>
      <c r="G24" s="54">
        <v>60</v>
      </c>
      <c r="H24" s="54">
        <v>71</v>
      </c>
      <c r="I24" s="55">
        <f t="shared" si="0"/>
        <v>131</v>
      </c>
      <c r="J24" s="56">
        <v>9854659604</v>
      </c>
      <c r="K24" s="18" t="s">
        <v>83</v>
      </c>
      <c r="L24" s="18" t="s">
        <v>84</v>
      </c>
      <c r="M24" s="57">
        <v>9859710414</v>
      </c>
      <c r="N24" s="18" t="s">
        <v>100</v>
      </c>
      <c r="O24" s="57">
        <v>8486505571</v>
      </c>
      <c r="P24" s="24"/>
      <c r="Q24" s="58"/>
      <c r="R24" s="18"/>
      <c r="S24" s="18" t="s">
        <v>916</v>
      </c>
      <c r="T24" s="18"/>
    </row>
    <row r="25" spans="1:20">
      <c r="A25" s="4">
        <v>21</v>
      </c>
      <c r="B25" s="17" t="s">
        <v>67</v>
      </c>
      <c r="C25" s="18" t="s">
        <v>365</v>
      </c>
      <c r="D25" s="18" t="s">
        <v>29</v>
      </c>
      <c r="E25" s="54">
        <v>39</v>
      </c>
      <c r="F25" s="18"/>
      <c r="G25" s="54">
        <v>11</v>
      </c>
      <c r="H25" s="54">
        <v>13</v>
      </c>
      <c r="I25" s="55">
        <f t="shared" si="0"/>
        <v>24</v>
      </c>
      <c r="J25" s="18">
        <v>970680276</v>
      </c>
      <c r="K25" s="18" t="s">
        <v>111</v>
      </c>
      <c r="L25" s="18" t="s">
        <v>359</v>
      </c>
      <c r="M25" s="18">
        <v>9435289172</v>
      </c>
      <c r="N25" s="18" t="s">
        <v>360</v>
      </c>
      <c r="O25" s="18">
        <v>9435383554</v>
      </c>
      <c r="P25" s="24"/>
      <c r="Q25" s="58"/>
      <c r="R25" s="18" t="s">
        <v>620</v>
      </c>
      <c r="S25" s="18" t="s">
        <v>917</v>
      </c>
      <c r="T25" s="18"/>
    </row>
    <row r="26" spans="1:20">
      <c r="A26" s="4">
        <v>22</v>
      </c>
      <c r="B26" s="17" t="s">
        <v>67</v>
      </c>
      <c r="C26" s="52" t="s">
        <v>366</v>
      </c>
      <c r="D26" s="18" t="s">
        <v>27</v>
      </c>
      <c r="E26" s="53" t="s">
        <v>885</v>
      </c>
      <c r="F26" s="18" t="s">
        <v>105</v>
      </c>
      <c r="G26" s="54">
        <v>55</v>
      </c>
      <c r="H26" s="54">
        <v>49</v>
      </c>
      <c r="I26" s="55">
        <f t="shared" si="0"/>
        <v>104</v>
      </c>
      <c r="J26" s="56">
        <v>9954870318</v>
      </c>
      <c r="K26" s="18" t="s">
        <v>111</v>
      </c>
      <c r="L26" s="18" t="s">
        <v>210</v>
      </c>
      <c r="M26" s="57">
        <v>8011689374</v>
      </c>
      <c r="N26" s="18" t="s">
        <v>267</v>
      </c>
      <c r="O26" s="57">
        <v>9957092902</v>
      </c>
      <c r="P26" s="24"/>
      <c r="Q26" s="58"/>
      <c r="R26" s="18" t="s">
        <v>620</v>
      </c>
      <c r="S26" s="18" t="s">
        <v>917</v>
      </c>
      <c r="T26" s="18"/>
    </row>
    <row r="27" spans="1:20">
      <c r="A27" s="4">
        <v>23</v>
      </c>
      <c r="B27" s="17" t="s">
        <v>66</v>
      </c>
      <c r="C27" s="52" t="s">
        <v>98</v>
      </c>
      <c r="D27" s="18" t="s">
        <v>27</v>
      </c>
      <c r="E27" s="55" t="s">
        <v>448</v>
      </c>
      <c r="F27" s="18" t="s">
        <v>91</v>
      </c>
      <c r="G27" s="54">
        <v>35</v>
      </c>
      <c r="H27" s="54">
        <v>43</v>
      </c>
      <c r="I27" s="55">
        <f t="shared" si="0"/>
        <v>78</v>
      </c>
      <c r="J27" s="52" t="s">
        <v>449</v>
      </c>
      <c r="K27" s="18" t="s">
        <v>87</v>
      </c>
      <c r="L27" s="18" t="s">
        <v>88</v>
      </c>
      <c r="M27" s="52">
        <v>9954665344</v>
      </c>
      <c r="N27" s="52" t="s">
        <v>89</v>
      </c>
      <c r="O27" s="52">
        <v>9859574077</v>
      </c>
      <c r="P27" s="24">
        <v>43533</v>
      </c>
      <c r="Q27" s="58"/>
      <c r="R27" s="18" t="s">
        <v>397</v>
      </c>
      <c r="S27" s="18" t="s">
        <v>916</v>
      </c>
      <c r="T27" s="18"/>
    </row>
    <row r="28" spans="1:20">
      <c r="A28" s="4">
        <v>24</v>
      </c>
      <c r="B28" s="17" t="s">
        <v>67</v>
      </c>
      <c r="C28" s="52" t="s">
        <v>381</v>
      </c>
      <c r="D28" s="18" t="s">
        <v>27</v>
      </c>
      <c r="E28" s="53" t="s">
        <v>886</v>
      </c>
      <c r="F28" s="18" t="s">
        <v>279</v>
      </c>
      <c r="G28" s="54">
        <v>49</v>
      </c>
      <c r="H28" s="54">
        <v>51</v>
      </c>
      <c r="I28" s="55">
        <f t="shared" si="0"/>
        <v>100</v>
      </c>
      <c r="J28" s="53" t="s">
        <v>887</v>
      </c>
      <c r="K28" s="18" t="s">
        <v>304</v>
      </c>
      <c r="L28" s="57" t="s">
        <v>264</v>
      </c>
      <c r="M28" s="57">
        <v>9401453477</v>
      </c>
      <c r="N28" s="57" t="s">
        <v>355</v>
      </c>
      <c r="O28" s="57">
        <v>9957872460</v>
      </c>
      <c r="P28" s="24"/>
      <c r="Q28" s="58"/>
      <c r="R28" s="18"/>
      <c r="S28" s="18" t="s">
        <v>917</v>
      </c>
      <c r="T28" s="18"/>
    </row>
    <row r="29" spans="1:20">
      <c r="A29" s="4">
        <v>25</v>
      </c>
      <c r="B29" s="17" t="s">
        <v>66</v>
      </c>
      <c r="C29" s="18" t="s">
        <v>328</v>
      </c>
      <c r="D29" s="18" t="s">
        <v>29</v>
      </c>
      <c r="E29" s="54">
        <v>80</v>
      </c>
      <c r="F29" s="18"/>
      <c r="G29" s="54">
        <v>13</v>
      </c>
      <c r="H29" s="54">
        <v>16</v>
      </c>
      <c r="I29" s="55">
        <v>29</v>
      </c>
      <c r="J29" s="18">
        <v>9859642248</v>
      </c>
      <c r="K29" s="18" t="s">
        <v>215</v>
      </c>
      <c r="L29" s="52" t="s">
        <v>152</v>
      </c>
      <c r="M29" s="52">
        <v>9854184729</v>
      </c>
      <c r="N29" s="52" t="s">
        <v>155</v>
      </c>
      <c r="O29" s="52">
        <v>9859711253</v>
      </c>
      <c r="P29" s="24">
        <v>43535</v>
      </c>
      <c r="Q29" s="58"/>
      <c r="R29" s="18" t="s">
        <v>427</v>
      </c>
      <c r="S29" s="18" t="s">
        <v>916</v>
      </c>
      <c r="T29" s="18"/>
    </row>
    <row r="30" spans="1:20">
      <c r="A30" s="4">
        <v>26</v>
      </c>
      <c r="B30" s="17" t="s">
        <v>66</v>
      </c>
      <c r="C30" s="55" t="s">
        <v>329</v>
      </c>
      <c r="D30" s="18" t="s">
        <v>27</v>
      </c>
      <c r="E30" s="55" t="s">
        <v>549</v>
      </c>
      <c r="F30" s="18" t="s">
        <v>91</v>
      </c>
      <c r="G30" s="54">
        <v>20</v>
      </c>
      <c r="H30" s="54">
        <v>24</v>
      </c>
      <c r="I30" s="55">
        <f t="shared" si="0"/>
        <v>44</v>
      </c>
      <c r="J30" s="55" t="s">
        <v>888</v>
      </c>
      <c r="K30" s="18" t="s">
        <v>215</v>
      </c>
      <c r="L30" s="52" t="s">
        <v>152</v>
      </c>
      <c r="M30" s="57">
        <v>9854184729</v>
      </c>
      <c r="N30" s="57" t="s">
        <v>155</v>
      </c>
      <c r="O30" s="57">
        <v>9859711253</v>
      </c>
      <c r="P30" s="24"/>
      <c r="Q30" s="58"/>
      <c r="R30" s="18" t="s">
        <v>427</v>
      </c>
      <c r="S30" s="18" t="s">
        <v>916</v>
      </c>
      <c r="T30" s="18"/>
    </row>
    <row r="31" spans="1:20">
      <c r="A31" s="4">
        <v>27</v>
      </c>
      <c r="B31" s="17" t="s">
        <v>67</v>
      </c>
      <c r="C31" s="18" t="s">
        <v>309</v>
      </c>
      <c r="D31" s="18" t="s">
        <v>29</v>
      </c>
      <c r="E31" s="54">
        <v>130</v>
      </c>
      <c r="F31" s="18"/>
      <c r="G31" s="54">
        <v>33</v>
      </c>
      <c r="H31" s="54">
        <v>35</v>
      </c>
      <c r="I31" s="55">
        <f t="shared" si="0"/>
        <v>68</v>
      </c>
      <c r="J31" s="18">
        <v>8402052453</v>
      </c>
      <c r="K31" s="18" t="s">
        <v>174</v>
      </c>
      <c r="L31" s="52" t="s">
        <v>213</v>
      </c>
      <c r="M31" s="52">
        <v>9859574063</v>
      </c>
      <c r="N31" s="52" t="s">
        <v>214</v>
      </c>
      <c r="O31" s="52">
        <v>9401649026</v>
      </c>
      <c r="P31" s="24"/>
      <c r="Q31" s="58"/>
      <c r="R31" s="18" t="s">
        <v>397</v>
      </c>
      <c r="S31" s="18" t="s">
        <v>917</v>
      </c>
      <c r="T31" s="18"/>
    </row>
    <row r="32" spans="1:20">
      <c r="A32" s="4">
        <v>28</v>
      </c>
      <c r="B32" s="17" t="s">
        <v>67</v>
      </c>
      <c r="C32" s="18" t="s">
        <v>310</v>
      </c>
      <c r="D32" s="18" t="s">
        <v>27</v>
      </c>
      <c r="E32" s="53" t="s">
        <v>889</v>
      </c>
      <c r="F32" s="18" t="s">
        <v>91</v>
      </c>
      <c r="G32" s="54">
        <v>57</v>
      </c>
      <c r="H32" s="54">
        <v>55</v>
      </c>
      <c r="I32" s="55">
        <f t="shared" si="0"/>
        <v>112</v>
      </c>
      <c r="J32" s="56">
        <v>8402828421</v>
      </c>
      <c r="K32" s="18" t="s">
        <v>174</v>
      </c>
      <c r="L32" s="57" t="s">
        <v>213</v>
      </c>
      <c r="M32" s="57">
        <v>9859574063</v>
      </c>
      <c r="N32" s="57" t="s">
        <v>214</v>
      </c>
      <c r="O32" s="57">
        <v>9401649026</v>
      </c>
      <c r="P32" s="24"/>
      <c r="Q32" s="58"/>
      <c r="R32" s="18" t="s">
        <v>397</v>
      </c>
      <c r="S32" s="18" t="s">
        <v>917</v>
      </c>
      <c r="T32" s="18"/>
    </row>
    <row r="33" spans="1:20" ht="33">
      <c r="A33" s="4">
        <v>29</v>
      </c>
      <c r="B33" s="17" t="s">
        <v>66</v>
      </c>
      <c r="C33" s="67" t="s">
        <v>336</v>
      </c>
      <c r="D33" s="67" t="s">
        <v>29</v>
      </c>
      <c r="E33" s="69">
        <v>193</v>
      </c>
      <c r="F33" s="67"/>
      <c r="G33" s="69">
        <v>21</v>
      </c>
      <c r="H33" s="69">
        <v>27</v>
      </c>
      <c r="I33" s="66">
        <f t="shared" si="0"/>
        <v>48</v>
      </c>
      <c r="J33" s="67">
        <v>9859508149</v>
      </c>
      <c r="K33" s="67" t="s">
        <v>215</v>
      </c>
      <c r="L33" s="67" t="s">
        <v>152</v>
      </c>
      <c r="M33" s="66">
        <v>9854184729</v>
      </c>
      <c r="N33" s="67" t="s">
        <v>890</v>
      </c>
      <c r="O33" s="61">
        <v>9577018242</v>
      </c>
      <c r="P33" s="71">
        <v>43536</v>
      </c>
      <c r="Q33" s="72"/>
      <c r="R33" s="67" t="s">
        <v>416</v>
      </c>
      <c r="S33" s="18" t="s">
        <v>916</v>
      </c>
      <c r="T33" s="67"/>
    </row>
    <row r="34" spans="1:20">
      <c r="A34" s="4">
        <v>30</v>
      </c>
      <c r="B34" s="17" t="s">
        <v>66</v>
      </c>
      <c r="C34" s="66" t="s">
        <v>337</v>
      </c>
      <c r="D34" s="67" t="s">
        <v>27</v>
      </c>
      <c r="E34" s="68" t="s">
        <v>834</v>
      </c>
      <c r="F34" s="67" t="s">
        <v>91</v>
      </c>
      <c r="G34" s="69">
        <v>29</v>
      </c>
      <c r="H34" s="69">
        <v>39</v>
      </c>
      <c r="I34" s="66">
        <f t="shared" si="0"/>
        <v>68</v>
      </c>
      <c r="J34" s="67">
        <v>9613558592</v>
      </c>
      <c r="K34" s="67" t="s">
        <v>215</v>
      </c>
      <c r="L34" s="67" t="s">
        <v>152</v>
      </c>
      <c r="M34" s="66">
        <v>9854184729</v>
      </c>
      <c r="N34" s="67" t="s">
        <v>890</v>
      </c>
      <c r="O34" s="61">
        <v>9577018242</v>
      </c>
      <c r="P34" s="71"/>
      <c r="Q34" s="72"/>
      <c r="R34" s="67" t="s">
        <v>416</v>
      </c>
      <c r="S34" s="18" t="s">
        <v>916</v>
      </c>
      <c r="T34" s="67"/>
    </row>
    <row r="35" spans="1:20">
      <c r="A35" s="4">
        <v>31</v>
      </c>
      <c r="B35" s="17" t="s">
        <v>67</v>
      </c>
      <c r="C35" s="67" t="s">
        <v>163</v>
      </c>
      <c r="D35" s="67" t="s">
        <v>29</v>
      </c>
      <c r="E35" s="69">
        <v>26</v>
      </c>
      <c r="F35" s="67"/>
      <c r="G35" s="69">
        <v>16</v>
      </c>
      <c r="H35" s="69">
        <v>18</v>
      </c>
      <c r="I35" s="66">
        <f t="shared" si="0"/>
        <v>34</v>
      </c>
      <c r="J35" s="67">
        <v>801158796</v>
      </c>
      <c r="K35" s="67" t="s">
        <v>750</v>
      </c>
      <c r="L35" s="66" t="s">
        <v>147</v>
      </c>
      <c r="M35" s="66">
        <v>9435801247</v>
      </c>
      <c r="N35" s="66" t="s">
        <v>148</v>
      </c>
      <c r="O35" s="66">
        <v>9954327983</v>
      </c>
      <c r="P35" s="71"/>
      <c r="Q35" s="72"/>
      <c r="R35" s="67" t="s">
        <v>526</v>
      </c>
      <c r="S35" s="18" t="s">
        <v>917</v>
      </c>
      <c r="T35" s="67"/>
    </row>
    <row r="36" spans="1:20" ht="33">
      <c r="A36" s="4">
        <v>32</v>
      </c>
      <c r="B36" s="17" t="s">
        <v>67</v>
      </c>
      <c r="C36" s="67" t="s">
        <v>164</v>
      </c>
      <c r="D36" s="67" t="s">
        <v>27</v>
      </c>
      <c r="E36" s="68" t="s">
        <v>891</v>
      </c>
      <c r="F36" s="67" t="s">
        <v>91</v>
      </c>
      <c r="G36" s="69">
        <v>48</v>
      </c>
      <c r="H36" s="69">
        <v>41</v>
      </c>
      <c r="I36" s="66">
        <f t="shared" si="0"/>
        <v>89</v>
      </c>
      <c r="J36" s="67">
        <v>8011651797</v>
      </c>
      <c r="K36" s="67" t="s">
        <v>750</v>
      </c>
      <c r="L36" s="66" t="s">
        <v>165</v>
      </c>
      <c r="M36" s="66">
        <v>9954810876</v>
      </c>
      <c r="N36" s="66" t="s">
        <v>166</v>
      </c>
      <c r="O36" s="66">
        <v>9954259514</v>
      </c>
      <c r="P36" s="71"/>
      <c r="Q36" s="72"/>
      <c r="R36" s="67" t="s">
        <v>526</v>
      </c>
      <c r="S36" s="18" t="s">
        <v>917</v>
      </c>
      <c r="T36" s="67"/>
    </row>
    <row r="37" spans="1:20">
      <c r="A37" s="4">
        <v>33</v>
      </c>
      <c r="B37" s="17" t="s">
        <v>66</v>
      </c>
      <c r="C37" s="66" t="s">
        <v>329</v>
      </c>
      <c r="D37" s="67" t="s">
        <v>27</v>
      </c>
      <c r="E37" s="68" t="s">
        <v>549</v>
      </c>
      <c r="F37" s="67" t="s">
        <v>91</v>
      </c>
      <c r="G37" s="69">
        <v>49</v>
      </c>
      <c r="H37" s="69">
        <v>51</v>
      </c>
      <c r="I37" s="66">
        <f t="shared" si="0"/>
        <v>100</v>
      </c>
      <c r="J37" s="67">
        <v>9864817744</v>
      </c>
      <c r="K37" s="67" t="s">
        <v>215</v>
      </c>
      <c r="L37" s="67"/>
      <c r="M37" s="67"/>
      <c r="N37" s="67"/>
      <c r="O37" s="67"/>
      <c r="P37" s="71">
        <v>43537</v>
      </c>
      <c r="Q37" s="72"/>
      <c r="R37" s="67" t="s">
        <v>603</v>
      </c>
      <c r="S37" s="18" t="s">
        <v>916</v>
      </c>
      <c r="T37" s="67"/>
    </row>
    <row r="38" spans="1:20">
      <c r="A38" s="4">
        <v>34</v>
      </c>
      <c r="B38" s="17" t="s">
        <v>67</v>
      </c>
      <c r="C38" s="67" t="s">
        <v>170</v>
      </c>
      <c r="D38" s="67" t="s">
        <v>29</v>
      </c>
      <c r="E38" s="69">
        <v>28</v>
      </c>
      <c r="F38" s="67"/>
      <c r="G38" s="69">
        <v>15</v>
      </c>
      <c r="H38" s="69">
        <v>13</v>
      </c>
      <c r="I38" s="66">
        <f t="shared" si="0"/>
        <v>28</v>
      </c>
      <c r="J38" s="67">
        <v>9678506962</v>
      </c>
      <c r="K38" s="67" t="s">
        <v>847</v>
      </c>
      <c r="L38" s="66" t="s">
        <v>165</v>
      </c>
      <c r="M38" s="66">
        <v>9954810876</v>
      </c>
      <c r="N38" s="66" t="s">
        <v>166</v>
      </c>
      <c r="O38" s="66">
        <v>9954259514</v>
      </c>
      <c r="P38" s="71"/>
      <c r="Q38" s="72"/>
      <c r="R38" s="67" t="s">
        <v>526</v>
      </c>
      <c r="S38" s="18" t="s">
        <v>917</v>
      </c>
      <c r="T38" s="67"/>
    </row>
    <row r="39" spans="1:20">
      <c r="A39" s="4">
        <v>35</v>
      </c>
      <c r="B39" s="17" t="s">
        <v>66</v>
      </c>
      <c r="C39" s="67" t="s">
        <v>171</v>
      </c>
      <c r="D39" s="67" t="s">
        <v>27</v>
      </c>
      <c r="E39" s="68" t="s">
        <v>892</v>
      </c>
      <c r="F39" s="67" t="s">
        <v>172</v>
      </c>
      <c r="G39" s="69">
        <v>44</v>
      </c>
      <c r="H39" s="69">
        <v>49</v>
      </c>
      <c r="I39" s="66">
        <f t="shared" si="0"/>
        <v>93</v>
      </c>
      <c r="J39" s="68" t="s">
        <v>893</v>
      </c>
      <c r="K39" s="67" t="s">
        <v>847</v>
      </c>
      <c r="L39" s="66" t="s">
        <v>165</v>
      </c>
      <c r="M39" s="66">
        <v>9954810876</v>
      </c>
      <c r="N39" s="66" t="s">
        <v>166</v>
      </c>
      <c r="O39" s="66">
        <v>9954259514</v>
      </c>
      <c r="P39" s="71">
        <v>43538</v>
      </c>
      <c r="Q39" s="72"/>
      <c r="R39" s="67" t="s">
        <v>526</v>
      </c>
      <c r="S39" s="18" t="s">
        <v>916</v>
      </c>
      <c r="T39" s="67"/>
    </row>
    <row r="40" spans="1:20">
      <c r="A40" s="4">
        <v>36</v>
      </c>
      <c r="B40" s="17" t="s">
        <v>67</v>
      </c>
      <c r="C40" s="67" t="s">
        <v>343</v>
      </c>
      <c r="D40" s="67" t="s">
        <v>29</v>
      </c>
      <c r="E40" s="69">
        <v>194</v>
      </c>
      <c r="F40" s="67"/>
      <c r="G40" s="69">
        <v>31</v>
      </c>
      <c r="H40" s="69">
        <v>33</v>
      </c>
      <c r="I40" s="66">
        <f t="shared" si="0"/>
        <v>64</v>
      </c>
      <c r="J40" s="67">
        <v>7399709164</v>
      </c>
      <c r="K40" s="67" t="s">
        <v>215</v>
      </c>
      <c r="L40" s="67" t="s">
        <v>326</v>
      </c>
      <c r="M40" s="66">
        <v>9859710414</v>
      </c>
      <c r="N40" s="66" t="s">
        <v>85</v>
      </c>
      <c r="O40" s="66">
        <v>9859269136</v>
      </c>
      <c r="P40" s="71"/>
      <c r="Q40" s="72"/>
      <c r="R40" s="67" t="s">
        <v>402</v>
      </c>
      <c r="S40" s="18" t="s">
        <v>917</v>
      </c>
      <c r="T40" s="67"/>
    </row>
    <row r="41" spans="1:20">
      <c r="A41" s="4">
        <v>37</v>
      </c>
      <c r="B41" s="17" t="s">
        <v>66</v>
      </c>
      <c r="C41" s="66" t="s">
        <v>344</v>
      </c>
      <c r="D41" s="67" t="s">
        <v>27</v>
      </c>
      <c r="E41" s="68" t="s">
        <v>894</v>
      </c>
      <c r="F41" s="67" t="s">
        <v>91</v>
      </c>
      <c r="G41" s="69">
        <v>17</v>
      </c>
      <c r="H41" s="69">
        <v>21</v>
      </c>
      <c r="I41" s="66">
        <f t="shared" si="0"/>
        <v>38</v>
      </c>
      <c r="J41" s="67">
        <v>7399713891</v>
      </c>
      <c r="K41" s="67" t="s">
        <v>215</v>
      </c>
      <c r="L41" s="67" t="s">
        <v>326</v>
      </c>
      <c r="M41" s="70">
        <v>9859710414</v>
      </c>
      <c r="N41" s="70" t="s">
        <v>85</v>
      </c>
      <c r="O41" s="70">
        <v>9859269136</v>
      </c>
      <c r="P41" s="71">
        <v>43539</v>
      </c>
      <c r="Q41" s="72"/>
      <c r="R41" s="67" t="s">
        <v>458</v>
      </c>
      <c r="S41" s="18" t="s">
        <v>916</v>
      </c>
      <c r="T41" s="67"/>
    </row>
    <row r="42" spans="1:20">
      <c r="A42" s="4">
        <v>38</v>
      </c>
      <c r="B42" s="17" t="s">
        <v>67</v>
      </c>
      <c r="C42" s="67" t="s">
        <v>332</v>
      </c>
      <c r="D42" s="67" t="s">
        <v>29</v>
      </c>
      <c r="E42" s="69">
        <v>31</v>
      </c>
      <c r="F42" s="67"/>
      <c r="G42" s="69">
        <v>28</v>
      </c>
      <c r="H42" s="69">
        <v>29</v>
      </c>
      <c r="I42" s="66">
        <f t="shared" si="0"/>
        <v>57</v>
      </c>
      <c r="J42" s="67">
        <v>8486423383</v>
      </c>
      <c r="K42" s="67" t="s">
        <v>333</v>
      </c>
      <c r="L42" s="66" t="s">
        <v>264</v>
      </c>
      <c r="M42" s="66">
        <v>9401453477</v>
      </c>
      <c r="N42" s="66" t="s">
        <v>334</v>
      </c>
      <c r="O42" s="66">
        <v>9859039826</v>
      </c>
      <c r="P42" s="71"/>
      <c r="Q42" s="72"/>
      <c r="R42" s="67" t="s">
        <v>535</v>
      </c>
      <c r="S42" s="18" t="s">
        <v>917</v>
      </c>
      <c r="T42" s="67"/>
    </row>
    <row r="43" spans="1:20">
      <c r="A43" s="4">
        <v>39</v>
      </c>
      <c r="B43" s="17" t="s">
        <v>66</v>
      </c>
      <c r="C43" s="66" t="s">
        <v>335</v>
      </c>
      <c r="D43" s="67" t="s">
        <v>27</v>
      </c>
      <c r="E43" s="68" t="s">
        <v>895</v>
      </c>
      <c r="F43" s="67"/>
      <c r="G43" s="69">
        <v>31</v>
      </c>
      <c r="H43" s="69">
        <v>33</v>
      </c>
      <c r="I43" s="66">
        <f t="shared" si="0"/>
        <v>64</v>
      </c>
      <c r="J43" s="68" t="s">
        <v>896</v>
      </c>
      <c r="K43" s="67" t="s">
        <v>333</v>
      </c>
      <c r="L43" s="70" t="s">
        <v>264</v>
      </c>
      <c r="M43" s="70">
        <v>9401453477</v>
      </c>
      <c r="N43" s="70" t="s">
        <v>334</v>
      </c>
      <c r="O43" s="70">
        <v>9859039826</v>
      </c>
      <c r="P43" s="71">
        <v>43540</v>
      </c>
      <c r="Q43" s="72"/>
      <c r="R43" s="67" t="s">
        <v>535</v>
      </c>
      <c r="S43" s="18" t="s">
        <v>916</v>
      </c>
      <c r="T43" s="67"/>
    </row>
    <row r="44" spans="1:20">
      <c r="A44" s="4">
        <v>40</v>
      </c>
      <c r="B44" s="17" t="s">
        <v>67</v>
      </c>
      <c r="C44" s="67" t="s">
        <v>367</v>
      </c>
      <c r="D44" s="67" t="s">
        <v>29</v>
      </c>
      <c r="E44" s="69">
        <v>78</v>
      </c>
      <c r="F44" s="67"/>
      <c r="G44" s="69">
        <v>25</v>
      </c>
      <c r="H44" s="69">
        <v>27</v>
      </c>
      <c r="I44" s="66">
        <f t="shared" si="0"/>
        <v>52</v>
      </c>
      <c r="J44" s="117" t="s">
        <v>368</v>
      </c>
      <c r="K44" s="67" t="s">
        <v>231</v>
      </c>
      <c r="L44" s="67" t="s">
        <v>167</v>
      </c>
      <c r="M44" s="66">
        <v>9864017893</v>
      </c>
      <c r="N44" s="66" t="s">
        <v>369</v>
      </c>
      <c r="O44" s="66">
        <v>8011154452</v>
      </c>
      <c r="P44" s="71"/>
      <c r="Q44" s="72"/>
      <c r="R44" s="67" t="s">
        <v>524</v>
      </c>
      <c r="S44" s="18" t="s">
        <v>917</v>
      </c>
      <c r="T44" s="67"/>
    </row>
    <row r="45" spans="1:20">
      <c r="A45" s="4">
        <v>41</v>
      </c>
      <c r="B45" s="17" t="s">
        <v>66</v>
      </c>
      <c r="C45" s="66" t="s">
        <v>897</v>
      </c>
      <c r="D45" s="67" t="s">
        <v>27</v>
      </c>
      <c r="E45" s="68" t="s">
        <v>898</v>
      </c>
      <c r="F45" s="67"/>
      <c r="G45" s="69">
        <v>29</v>
      </c>
      <c r="H45" s="69">
        <v>27</v>
      </c>
      <c r="I45" s="66">
        <f t="shared" si="0"/>
        <v>56</v>
      </c>
      <c r="J45" s="67">
        <v>8751960020</v>
      </c>
      <c r="K45" s="67" t="s">
        <v>226</v>
      </c>
      <c r="L45" s="67" t="s">
        <v>326</v>
      </c>
      <c r="M45" s="66">
        <v>9859710414</v>
      </c>
      <c r="N45" s="66" t="s">
        <v>104</v>
      </c>
      <c r="O45" s="66">
        <v>9613356831</v>
      </c>
      <c r="P45" s="71">
        <v>43542</v>
      </c>
      <c r="Q45" s="72"/>
      <c r="R45" s="67" t="s">
        <v>464</v>
      </c>
      <c r="S45" s="18" t="s">
        <v>916</v>
      </c>
      <c r="T45" s="67"/>
    </row>
    <row r="46" spans="1:20">
      <c r="A46" s="4">
        <v>42</v>
      </c>
      <c r="B46" s="17" t="s">
        <v>67</v>
      </c>
      <c r="C46" s="67" t="s">
        <v>749</v>
      </c>
      <c r="D46" s="67" t="s">
        <v>29</v>
      </c>
      <c r="E46" s="69">
        <v>144</v>
      </c>
      <c r="F46" s="67"/>
      <c r="G46" s="69">
        <v>13</v>
      </c>
      <c r="H46" s="69">
        <v>15</v>
      </c>
      <c r="I46" s="66">
        <f t="shared" si="0"/>
        <v>28</v>
      </c>
      <c r="J46" s="67">
        <v>9706402723</v>
      </c>
      <c r="K46" s="67" t="s">
        <v>750</v>
      </c>
      <c r="L46" s="70" t="s">
        <v>165</v>
      </c>
      <c r="M46" s="70">
        <v>9954810876</v>
      </c>
      <c r="N46" s="66" t="s">
        <v>133</v>
      </c>
      <c r="O46" s="70">
        <v>8876264714</v>
      </c>
      <c r="P46" s="71"/>
      <c r="Q46" s="72"/>
      <c r="R46" s="67" t="s">
        <v>535</v>
      </c>
      <c r="S46" s="18" t="s">
        <v>917</v>
      </c>
      <c r="T46" s="67"/>
    </row>
    <row r="47" spans="1:20">
      <c r="A47" s="4">
        <v>43</v>
      </c>
      <c r="B47" s="17" t="s">
        <v>67</v>
      </c>
      <c r="C47" s="66" t="s">
        <v>751</v>
      </c>
      <c r="D47" s="67" t="s">
        <v>27</v>
      </c>
      <c r="E47" s="68" t="s">
        <v>752</v>
      </c>
      <c r="F47" s="67"/>
      <c r="G47" s="69">
        <v>25</v>
      </c>
      <c r="H47" s="69">
        <v>27</v>
      </c>
      <c r="I47" s="66">
        <f t="shared" si="0"/>
        <v>52</v>
      </c>
      <c r="J47" s="68">
        <v>9854229377</v>
      </c>
      <c r="K47" s="67" t="s">
        <v>330</v>
      </c>
      <c r="L47" s="67" t="s">
        <v>147</v>
      </c>
      <c r="M47" s="66">
        <v>9435801247</v>
      </c>
      <c r="N47" s="77" t="s">
        <v>148</v>
      </c>
      <c r="O47" s="66">
        <v>9954327983</v>
      </c>
      <c r="P47" s="71"/>
      <c r="Q47" s="72"/>
      <c r="R47" s="67" t="s">
        <v>535</v>
      </c>
      <c r="S47" s="18" t="s">
        <v>917</v>
      </c>
      <c r="T47" s="67"/>
    </row>
    <row r="48" spans="1:20">
      <c r="A48" s="4">
        <v>44</v>
      </c>
      <c r="B48" s="17" t="s">
        <v>66</v>
      </c>
      <c r="C48" s="66" t="s">
        <v>364</v>
      </c>
      <c r="D48" s="67" t="s">
        <v>27</v>
      </c>
      <c r="E48" s="68" t="s">
        <v>899</v>
      </c>
      <c r="F48" s="67"/>
      <c r="G48" s="69">
        <v>59</v>
      </c>
      <c r="H48" s="69">
        <v>46</v>
      </c>
      <c r="I48" s="66">
        <f t="shared" si="0"/>
        <v>105</v>
      </c>
      <c r="J48" s="68" t="s">
        <v>900</v>
      </c>
      <c r="K48" s="67" t="s">
        <v>231</v>
      </c>
      <c r="L48" s="67" t="s">
        <v>167</v>
      </c>
      <c r="M48" s="66">
        <v>9864017893</v>
      </c>
      <c r="N48" s="70" t="s">
        <v>168</v>
      </c>
      <c r="O48" s="70">
        <v>9954262338</v>
      </c>
      <c r="P48" s="71">
        <v>43543</v>
      </c>
      <c r="Q48" s="72"/>
      <c r="R48" s="67" t="s">
        <v>498</v>
      </c>
      <c r="S48" s="18" t="s">
        <v>916</v>
      </c>
      <c r="T48" s="67"/>
    </row>
    <row r="49" spans="1:20">
      <c r="A49" s="4">
        <v>45</v>
      </c>
      <c r="B49" s="17" t="s">
        <v>67</v>
      </c>
      <c r="C49" s="66" t="s">
        <v>361</v>
      </c>
      <c r="D49" s="67" t="s">
        <v>27</v>
      </c>
      <c r="E49" s="68" t="s">
        <v>901</v>
      </c>
      <c r="F49" s="67"/>
      <c r="G49" s="69">
        <v>41</v>
      </c>
      <c r="H49" s="69">
        <v>40</v>
      </c>
      <c r="I49" s="66">
        <f t="shared" si="0"/>
        <v>81</v>
      </c>
      <c r="J49" s="67">
        <v>9401681791</v>
      </c>
      <c r="K49" s="67" t="s">
        <v>902</v>
      </c>
      <c r="L49" s="67" t="s">
        <v>359</v>
      </c>
      <c r="M49" s="67">
        <v>9435289172</v>
      </c>
      <c r="N49" s="67" t="s">
        <v>360</v>
      </c>
      <c r="O49" s="67">
        <v>9435383554</v>
      </c>
      <c r="P49" s="71"/>
      <c r="Q49" s="72"/>
      <c r="R49" s="67" t="s">
        <v>572</v>
      </c>
      <c r="S49" s="18" t="s">
        <v>917</v>
      </c>
      <c r="T49" s="67"/>
    </row>
    <row r="50" spans="1:20" ht="33">
      <c r="A50" s="4">
        <v>46</v>
      </c>
      <c r="B50" s="17" t="s">
        <v>66</v>
      </c>
      <c r="C50" s="67" t="s">
        <v>375</v>
      </c>
      <c r="D50" s="67" t="s">
        <v>29</v>
      </c>
      <c r="E50" s="69">
        <v>155</v>
      </c>
      <c r="F50" s="67"/>
      <c r="G50" s="69">
        <v>31</v>
      </c>
      <c r="H50" s="69">
        <v>30</v>
      </c>
      <c r="I50" s="66">
        <f t="shared" si="0"/>
        <v>61</v>
      </c>
      <c r="J50" s="67">
        <v>9854563658</v>
      </c>
      <c r="K50" s="67" t="s">
        <v>231</v>
      </c>
      <c r="L50" s="66" t="s">
        <v>167</v>
      </c>
      <c r="M50" s="66">
        <v>9864017893</v>
      </c>
      <c r="N50" s="67" t="s">
        <v>376</v>
      </c>
      <c r="O50" s="70">
        <v>9577409352</v>
      </c>
      <c r="P50" s="71">
        <v>43544</v>
      </c>
      <c r="Q50" s="72"/>
      <c r="R50" s="67" t="s">
        <v>498</v>
      </c>
      <c r="S50" s="18" t="s">
        <v>916</v>
      </c>
      <c r="T50" s="67"/>
    </row>
    <row r="51" spans="1:20">
      <c r="A51" s="4">
        <v>47</v>
      </c>
      <c r="B51" s="17" t="s">
        <v>67</v>
      </c>
      <c r="C51" s="66" t="s">
        <v>377</v>
      </c>
      <c r="D51" s="67" t="s">
        <v>27</v>
      </c>
      <c r="E51" s="68" t="s">
        <v>903</v>
      </c>
      <c r="F51" s="67"/>
      <c r="G51" s="69">
        <v>41</v>
      </c>
      <c r="H51" s="69">
        <v>47</v>
      </c>
      <c r="I51" s="66">
        <f t="shared" si="0"/>
        <v>88</v>
      </c>
      <c r="J51" s="67">
        <v>9957331545</v>
      </c>
      <c r="K51" s="67" t="s">
        <v>231</v>
      </c>
      <c r="L51" s="66" t="s">
        <v>167</v>
      </c>
      <c r="M51" s="66">
        <v>9864017893</v>
      </c>
      <c r="N51" s="67"/>
      <c r="O51" s="67"/>
      <c r="P51" s="71"/>
      <c r="Q51" s="72"/>
      <c r="R51" s="67" t="s">
        <v>498</v>
      </c>
      <c r="S51" s="18" t="s">
        <v>917</v>
      </c>
      <c r="T51" s="67"/>
    </row>
    <row r="52" spans="1:20">
      <c r="A52" s="4">
        <v>48</v>
      </c>
      <c r="B52" s="17" t="s">
        <v>66</v>
      </c>
      <c r="C52" s="66" t="s">
        <v>289</v>
      </c>
      <c r="D52" s="67" t="s">
        <v>27</v>
      </c>
      <c r="E52" s="68" t="s">
        <v>904</v>
      </c>
      <c r="F52" s="67"/>
      <c r="G52" s="69">
        <v>22</v>
      </c>
      <c r="H52" s="69">
        <v>24</v>
      </c>
      <c r="I52" s="66">
        <f t="shared" si="0"/>
        <v>46</v>
      </c>
      <c r="J52" s="67">
        <v>9678835821</v>
      </c>
      <c r="K52" s="67" t="s">
        <v>81</v>
      </c>
      <c r="L52" s="67" t="s">
        <v>211</v>
      </c>
      <c r="M52" s="66">
        <v>9401304685</v>
      </c>
      <c r="N52" s="66" t="s">
        <v>212</v>
      </c>
      <c r="O52" s="66">
        <v>8721967810</v>
      </c>
      <c r="P52" s="71">
        <v>43546</v>
      </c>
      <c r="Q52" s="72"/>
      <c r="R52" s="67" t="s">
        <v>702</v>
      </c>
      <c r="S52" s="18" t="s">
        <v>916</v>
      </c>
      <c r="T52" s="67"/>
    </row>
    <row r="53" spans="1:20">
      <c r="A53" s="4">
        <v>49</v>
      </c>
      <c r="B53" s="17" t="s">
        <v>66</v>
      </c>
      <c r="C53" s="66" t="s">
        <v>290</v>
      </c>
      <c r="D53" s="67" t="s">
        <v>27</v>
      </c>
      <c r="E53" s="68" t="s">
        <v>905</v>
      </c>
      <c r="F53" s="67"/>
      <c r="G53" s="69">
        <v>26</v>
      </c>
      <c r="H53" s="69">
        <v>21</v>
      </c>
      <c r="I53" s="66">
        <f t="shared" si="0"/>
        <v>47</v>
      </c>
      <c r="J53" s="68">
        <v>9678835821</v>
      </c>
      <c r="K53" s="67" t="s">
        <v>81</v>
      </c>
      <c r="L53" s="67" t="s">
        <v>211</v>
      </c>
      <c r="M53" s="66">
        <v>9401304685</v>
      </c>
      <c r="N53" s="70" t="s">
        <v>212</v>
      </c>
      <c r="O53" s="70">
        <v>8721967810</v>
      </c>
      <c r="P53" s="71"/>
      <c r="Q53" s="72"/>
      <c r="R53" s="67" t="s">
        <v>702</v>
      </c>
      <c r="S53" s="18" t="s">
        <v>916</v>
      </c>
      <c r="T53" s="67"/>
    </row>
    <row r="54" spans="1:20">
      <c r="A54" s="4">
        <v>50</v>
      </c>
      <c r="B54" s="17" t="s">
        <v>67</v>
      </c>
      <c r="C54" s="67" t="s">
        <v>206</v>
      </c>
      <c r="D54" s="67" t="s">
        <v>29</v>
      </c>
      <c r="E54" s="69">
        <v>226</v>
      </c>
      <c r="F54" s="67"/>
      <c r="G54" s="69">
        <v>23</v>
      </c>
      <c r="H54" s="69">
        <v>24</v>
      </c>
      <c r="I54" s="66">
        <f t="shared" si="0"/>
        <v>47</v>
      </c>
      <c r="J54" s="67">
        <v>9954777184</v>
      </c>
      <c r="K54" s="67" t="s">
        <v>720</v>
      </c>
      <c r="L54" s="67" t="s">
        <v>138</v>
      </c>
      <c r="M54" s="66">
        <v>9435632721</v>
      </c>
      <c r="N54" s="66" t="s">
        <v>207</v>
      </c>
      <c r="O54" s="67"/>
      <c r="P54" s="71"/>
      <c r="Q54" s="72"/>
      <c r="R54" s="67" t="s">
        <v>397</v>
      </c>
      <c r="S54" s="18" t="s">
        <v>917</v>
      </c>
      <c r="T54" s="67"/>
    </row>
    <row r="55" spans="1:20">
      <c r="A55" s="4">
        <v>51</v>
      </c>
      <c r="B55" s="17" t="s">
        <v>67</v>
      </c>
      <c r="C55" s="67" t="s">
        <v>208</v>
      </c>
      <c r="D55" s="67" t="s">
        <v>29</v>
      </c>
      <c r="E55" s="69">
        <v>227</v>
      </c>
      <c r="F55" s="67"/>
      <c r="G55" s="69">
        <v>26</v>
      </c>
      <c r="H55" s="69">
        <v>27</v>
      </c>
      <c r="I55" s="66">
        <f t="shared" si="0"/>
        <v>53</v>
      </c>
      <c r="J55" s="67">
        <v>8876051236</v>
      </c>
      <c r="K55" s="67" t="s">
        <v>720</v>
      </c>
      <c r="L55" s="67" t="s">
        <v>209</v>
      </c>
      <c r="M55" s="66">
        <v>9859574063</v>
      </c>
      <c r="N55" s="66" t="s">
        <v>207</v>
      </c>
      <c r="O55" s="67"/>
      <c r="P55" s="71"/>
      <c r="Q55" s="72"/>
      <c r="R55" s="67" t="s">
        <v>397</v>
      </c>
      <c r="S55" s="18" t="s">
        <v>917</v>
      </c>
      <c r="T55" s="67"/>
    </row>
    <row r="56" spans="1:20">
      <c r="A56" s="4">
        <v>52</v>
      </c>
      <c r="B56" s="17" t="s">
        <v>66</v>
      </c>
      <c r="C56" s="66" t="s">
        <v>465</v>
      </c>
      <c r="D56" s="67" t="s">
        <v>27</v>
      </c>
      <c r="E56" s="68" t="s">
        <v>466</v>
      </c>
      <c r="F56" s="67"/>
      <c r="G56" s="69">
        <v>45</v>
      </c>
      <c r="H56" s="69">
        <v>47</v>
      </c>
      <c r="I56" s="66">
        <f t="shared" si="0"/>
        <v>92</v>
      </c>
      <c r="J56" s="67">
        <v>9435765283</v>
      </c>
      <c r="K56" s="67" t="s">
        <v>304</v>
      </c>
      <c r="L56" s="70" t="s">
        <v>264</v>
      </c>
      <c r="M56" s="70">
        <v>9401453477</v>
      </c>
      <c r="N56" s="70" t="s">
        <v>265</v>
      </c>
      <c r="O56" s="70">
        <v>8749948742</v>
      </c>
      <c r="P56" s="71">
        <v>43547</v>
      </c>
      <c r="Q56" s="72"/>
      <c r="R56" s="67" t="s">
        <v>535</v>
      </c>
      <c r="S56" s="18" t="s">
        <v>916</v>
      </c>
      <c r="T56" s="67"/>
    </row>
    <row r="57" spans="1:20">
      <c r="A57" s="4">
        <v>53</v>
      </c>
      <c r="B57" s="17" t="s">
        <v>67</v>
      </c>
      <c r="C57" s="67" t="s">
        <v>382</v>
      </c>
      <c r="D57" s="67" t="s">
        <v>29</v>
      </c>
      <c r="E57" s="69">
        <v>81</v>
      </c>
      <c r="F57" s="67"/>
      <c r="G57" s="69">
        <v>44</v>
      </c>
      <c r="H57" s="69">
        <v>46</v>
      </c>
      <c r="I57" s="66">
        <f t="shared" si="0"/>
        <v>90</v>
      </c>
      <c r="J57" s="117" t="s">
        <v>906</v>
      </c>
      <c r="K57" s="67" t="s">
        <v>231</v>
      </c>
      <c r="L57" s="89" t="s">
        <v>383</v>
      </c>
      <c r="M57" s="66">
        <v>7896555880</v>
      </c>
      <c r="N57" s="89" t="s">
        <v>384</v>
      </c>
      <c r="O57" s="89" t="s">
        <v>907</v>
      </c>
      <c r="P57" s="71"/>
      <c r="Q57" s="72"/>
      <c r="R57" s="67" t="s">
        <v>418</v>
      </c>
      <c r="S57" s="18" t="s">
        <v>917</v>
      </c>
      <c r="T57" s="67"/>
    </row>
    <row r="58" spans="1:20">
      <c r="A58" s="4">
        <v>54</v>
      </c>
      <c r="B58" s="17" t="s">
        <v>66</v>
      </c>
      <c r="C58" s="66" t="s">
        <v>380</v>
      </c>
      <c r="D58" s="67" t="s">
        <v>27</v>
      </c>
      <c r="E58" s="68">
        <v>18040104702</v>
      </c>
      <c r="F58" s="67"/>
      <c r="G58" s="69">
        <v>0</v>
      </c>
      <c r="H58" s="69">
        <v>91</v>
      </c>
      <c r="I58" s="66">
        <f t="shared" si="0"/>
        <v>91</v>
      </c>
      <c r="J58" s="68" t="s">
        <v>908</v>
      </c>
      <c r="K58" s="67" t="s">
        <v>304</v>
      </c>
      <c r="L58" s="66" t="s">
        <v>264</v>
      </c>
      <c r="M58" s="66">
        <v>9401453477</v>
      </c>
      <c r="N58" s="66" t="s">
        <v>355</v>
      </c>
      <c r="O58" s="66">
        <v>9957872460</v>
      </c>
      <c r="P58" s="71">
        <v>43549</v>
      </c>
      <c r="Q58" s="72"/>
      <c r="R58" s="67" t="s">
        <v>535</v>
      </c>
      <c r="S58" s="18" t="s">
        <v>916</v>
      </c>
      <c r="T58" s="67"/>
    </row>
    <row r="59" spans="1:20">
      <c r="A59" s="4">
        <v>55</v>
      </c>
      <c r="B59" s="17" t="s">
        <v>67</v>
      </c>
      <c r="C59" s="67" t="s">
        <v>350</v>
      </c>
      <c r="D59" s="67" t="s">
        <v>29</v>
      </c>
      <c r="E59" s="69">
        <v>73</v>
      </c>
      <c r="F59" s="67"/>
      <c r="G59" s="69">
        <v>31</v>
      </c>
      <c r="H59" s="69">
        <v>45</v>
      </c>
      <c r="I59" s="66">
        <f t="shared" si="0"/>
        <v>76</v>
      </c>
      <c r="J59" s="67">
        <v>9854513142</v>
      </c>
      <c r="K59" s="67" t="s">
        <v>231</v>
      </c>
      <c r="L59" s="66" t="s">
        <v>167</v>
      </c>
      <c r="M59" s="66">
        <v>9864017893</v>
      </c>
      <c r="N59" s="67" t="s">
        <v>351</v>
      </c>
      <c r="O59" s="66">
        <v>9859604084</v>
      </c>
      <c r="P59" s="71"/>
      <c r="Q59" s="72"/>
      <c r="R59" s="67" t="s">
        <v>418</v>
      </c>
      <c r="S59" s="18" t="s">
        <v>917</v>
      </c>
      <c r="T59" s="67"/>
    </row>
    <row r="60" spans="1:20">
      <c r="A60" s="4">
        <v>56</v>
      </c>
      <c r="B60" s="17" t="s">
        <v>67</v>
      </c>
      <c r="C60" s="67" t="s">
        <v>354</v>
      </c>
      <c r="D60" s="67" t="s">
        <v>29</v>
      </c>
      <c r="E60" s="69">
        <v>74</v>
      </c>
      <c r="F60" s="67"/>
      <c r="G60" s="69">
        <v>29</v>
      </c>
      <c r="H60" s="69">
        <v>33</v>
      </c>
      <c r="I60" s="66">
        <f t="shared" si="0"/>
        <v>62</v>
      </c>
      <c r="J60" s="67">
        <v>9859100826</v>
      </c>
      <c r="K60" s="67" t="s">
        <v>231</v>
      </c>
      <c r="L60" s="66" t="s">
        <v>167</v>
      </c>
      <c r="M60" s="66">
        <v>9864017893</v>
      </c>
      <c r="N60" s="66" t="s">
        <v>294</v>
      </c>
      <c r="O60" s="66">
        <v>9401737018</v>
      </c>
      <c r="P60" s="71"/>
      <c r="Q60" s="72"/>
      <c r="R60" s="67" t="s">
        <v>418</v>
      </c>
      <c r="S60" s="18" t="s">
        <v>917</v>
      </c>
      <c r="T60" s="67"/>
    </row>
    <row r="61" spans="1:20">
      <c r="A61" s="4">
        <v>57</v>
      </c>
      <c r="B61" s="17" t="s">
        <v>66</v>
      </c>
      <c r="C61" s="67" t="s">
        <v>761</v>
      </c>
      <c r="D61" s="67" t="s">
        <v>29</v>
      </c>
      <c r="E61" s="69">
        <v>129</v>
      </c>
      <c r="F61" s="67"/>
      <c r="G61" s="69">
        <v>31</v>
      </c>
      <c r="H61" s="69">
        <v>31</v>
      </c>
      <c r="I61" s="66">
        <f t="shared" si="0"/>
        <v>62</v>
      </c>
      <c r="J61" s="67">
        <v>9954990921</v>
      </c>
      <c r="K61" s="67" t="s">
        <v>762</v>
      </c>
      <c r="L61" s="67" t="s">
        <v>763</v>
      </c>
      <c r="M61" s="61">
        <v>9678871639</v>
      </c>
      <c r="N61" s="67" t="s">
        <v>764</v>
      </c>
      <c r="O61" s="74" t="s">
        <v>765</v>
      </c>
      <c r="P61" s="71">
        <v>43550</v>
      </c>
      <c r="Q61" s="72"/>
      <c r="R61" s="67" t="s">
        <v>397</v>
      </c>
      <c r="S61" s="18" t="s">
        <v>916</v>
      </c>
      <c r="T61" s="67"/>
    </row>
    <row r="62" spans="1:20">
      <c r="A62" s="4">
        <v>58</v>
      </c>
      <c r="B62" s="17" t="s">
        <v>66</v>
      </c>
      <c r="C62" s="67" t="s">
        <v>766</v>
      </c>
      <c r="D62" s="67" t="s">
        <v>29</v>
      </c>
      <c r="E62" s="69">
        <v>130</v>
      </c>
      <c r="F62" s="67"/>
      <c r="G62" s="69">
        <v>31</v>
      </c>
      <c r="H62" s="69">
        <v>27</v>
      </c>
      <c r="I62" s="66">
        <f t="shared" si="0"/>
        <v>58</v>
      </c>
      <c r="J62" s="67">
        <v>8402052453</v>
      </c>
      <c r="K62" s="67" t="s">
        <v>720</v>
      </c>
      <c r="L62" s="67" t="s">
        <v>763</v>
      </c>
      <c r="M62" s="61">
        <v>9678871639</v>
      </c>
      <c r="N62" s="67" t="s">
        <v>764</v>
      </c>
      <c r="O62" s="74" t="s">
        <v>765</v>
      </c>
      <c r="P62" s="71"/>
      <c r="Q62" s="72"/>
      <c r="R62" s="67" t="s">
        <v>397</v>
      </c>
      <c r="S62" s="18" t="s">
        <v>916</v>
      </c>
      <c r="T62" s="67"/>
    </row>
    <row r="63" spans="1:20">
      <c r="A63" s="4">
        <v>59</v>
      </c>
      <c r="B63" s="17" t="s">
        <v>67</v>
      </c>
      <c r="C63" s="117" t="s">
        <v>767</v>
      </c>
      <c r="D63" s="67" t="s">
        <v>29</v>
      </c>
      <c r="E63" s="69">
        <v>136</v>
      </c>
      <c r="F63" s="67"/>
      <c r="G63" s="69">
        <v>23</v>
      </c>
      <c r="H63" s="69">
        <v>26</v>
      </c>
      <c r="I63" s="66">
        <f t="shared" si="0"/>
        <v>49</v>
      </c>
      <c r="J63" s="117" t="s">
        <v>768</v>
      </c>
      <c r="K63" s="67" t="s">
        <v>769</v>
      </c>
      <c r="L63" s="67" t="s">
        <v>763</v>
      </c>
      <c r="M63" s="61">
        <v>9678871639</v>
      </c>
      <c r="N63" s="67" t="s">
        <v>770</v>
      </c>
      <c r="O63" s="74" t="s">
        <v>493</v>
      </c>
      <c r="P63" s="71"/>
      <c r="Q63" s="72"/>
      <c r="R63" s="67" t="s">
        <v>406</v>
      </c>
      <c r="S63" s="18" t="s">
        <v>917</v>
      </c>
      <c r="T63" s="67"/>
    </row>
    <row r="64" spans="1:20">
      <c r="A64" s="4">
        <v>60</v>
      </c>
      <c r="B64" s="17" t="s">
        <v>67</v>
      </c>
      <c r="C64" s="61" t="s">
        <v>704</v>
      </c>
      <c r="D64" s="67" t="s">
        <v>27</v>
      </c>
      <c r="E64" s="76" t="s">
        <v>706</v>
      </c>
      <c r="F64" s="67"/>
      <c r="G64" s="69">
        <v>37</v>
      </c>
      <c r="H64" s="69">
        <v>35</v>
      </c>
      <c r="I64" s="66">
        <f t="shared" si="0"/>
        <v>72</v>
      </c>
      <c r="J64" s="61" t="s">
        <v>771</v>
      </c>
      <c r="K64" s="67" t="s">
        <v>769</v>
      </c>
      <c r="L64" s="67" t="s">
        <v>763</v>
      </c>
      <c r="M64" s="61">
        <v>9678871639</v>
      </c>
      <c r="N64" s="67" t="s">
        <v>772</v>
      </c>
      <c r="O64" s="74" t="s">
        <v>773</v>
      </c>
      <c r="P64" s="71"/>
      <c r="Q64" s="72"/>
      <c r="R64" s="67" t="s">
        <v>406</v>
      </c>
      <c r="S64" s="18" t="s">
        <v>917</v>
      </c>
      <c r="T64" s="67"/>
    </row>
    <row r="65" spans="1:20">
      <c r="A65" s="4">
        <v>61</v>
      </c>
      <c r="B65" s="17" t="s">
        <v>66</v>
      </c>
      <c r="C65" s="117" t="s">
        <v>308</v>
      </c>
      <c r="D65" s="67" t="s">
        <v>29</v>
      </c>
      <c r="E65" s="69">
        <v>216</v>
      </c>
      <c r="F65" s="67"/>
      <c r="G65" s="69">
        <v>27</v>
      </c>
      <c r="H65" s="69">
        <v>23</v>
      </c>
      <c r="I65" s="66">
        <f t="shared" si="0"/>
        <v>50</v>
      </c>
      <c r="J65" s="117" t="s">
        <v>909</v>
      </c>
      <c r="K65" s="67" t="s">
        <v>720</v>
      </c>
      <c r="L65" s="67" t="s">
        <v>763</v>
      </c>
      <c r="M65" s="61">
        <v>9678871639</v>
      </c>
      <c r="N65" s="67" t="s">
        <v>910</v>
      </c>
      <c r="O65" s="74" t="s">
        <v>765</v>
      </c>
      <c r="P65" s="71">
        <v>43551</v>
      </c>
      <c r="Q65" s="72"/>
      <c r="R65" s="67" t="s">
        <v>397</v>
      </c>
      <c r="S65" s="18" t="s">
        <v>916</v>
      </c>
      <c r="T65" s="67"/>
    </row>
    <row r="66" spans="1:20">
      <c r="A66" s="4">
        <v>62</v>
      </c>
      <c r="B66" s="17" t="s">
        <v>67</v>
      </c>
      <c r="C66" s="61" t="s">
        <v>780</v>
      </c>
      <c r="D66" s="67" t="s">
        <v>27</v>
      </c>
      <c r="E66" s="76" t="s">
        <v>781</v>
      </c>
      <c r="F66" s="67"/>
      <c r="G66" s="69">
        <v>30</v>
      </c>
      <c r="H66" s="69">
        <v>31</v>
      </c>
      <c r="I66" s="66">
        <f t="shared" si="0"/>
        <v>61</v>
      </c>
      <c r="J66" s="61" t="s">
        <v>782</v>
      </c>
      <c r="K66" s="67" t="s">
        <v>234</v>
      </c>
      <c r="L66" s="67" t="s">
        <v>311</v>
      </c>
      <c r="M66" s="67"/>
      <c r="N66" s="67" t="s">
        <v>783</v>
      </c>
      <c r="O66" s="74" t="s">
        <v>784</v>
      </c>
      <c r="P66" s="71"/>
      <c r="Q66" s="72"/>
      <c r="R66" s="67" t="s">
        <v>418</v>
      </c>
      <c r="S66" s="18" t="s">
        <v>917</v>
      </c>
      <c r="T66" s="67"/>
    </row>
    <row r="67" spans="1:20">
      <c r="A67" s="4">
        <v>63</v>
      </c>
      <c r="B67" s="17" t="s">
        <v>66</v>
      </c>
      <c r="C67" s="66" t="s">
        <v>357</v>
      </c>
      <c r="D67" s="67" t="s">
        <v>27</v>
      </c>
      <c r="E67" s="68" t="s">
        <v>911</v>
      </c>
      <c r="F67" s="67" t="s">
        <v>172</v>
      </c>
      <c r="G67" s="69">
        <v>31</v>
      </c>
      <c r="H67" s="69">
        <v>34</v>
      </c>
      <c r="I67" s="66">
        <f t="shared" si="0"/>
        <v>65</v>
      </c>
      <c r="J67" s="67">
        <v>9859038379</v>
      </c>
      <c r="K67" s="67" t="s">
        <v>81</v>
      </c>
      <c r="L67" s="67" t="s">
        <v>157</v>
      </c>
      <c r="M67" s="70">
        <v>9435848621</v>
      </c>
      <c r="N67" s="89" t="s">
        <v>284</v>
      </c>
      <c r="O67" s="89" t="s">
        <v>669</v>
      </c>
      <c r="P67" s="71">
        <v>43552</v>
      </c>
      <c r="Q67" s="72"/>
      <c r="R67" s="67" t="s">
        <v>577</v>
      </c>
      <c r="S67" s="18" t="s">
        <v>916</v>
      </c>
      <c r="T67" s="67"/>
    </row>
    <row r="68" spans="1:20">
      <c r="A68" s="4">
        <v>64</v>
      </c>
      <c r="B68" s="17" t="s">
        <v>67</v>
      </c>
      <c r="C68" s="66" t="s">
        <v>358</v>
      </c>
      <c r="D68" s="67" t="s">
        <v>27</v>
      </c>
      <c r="E68" s="68" t="s">
        <v>912</v>
      </c>
      <c r="F68" s="67" t="s">
        <v>172</v>
      </c>
      <c r="G68" s="69">
        <v>15</v>
      </c>
      <c r="H68" s="69">
        <v>19</v>
      </c>
      <c r="I68" s="66">
        <f t="shared" si="0"/>
        <v>34</v>
      </c>
      <c r="J68" s="68" t="s">
        <v>913</v>
      </c>
      <c r="K68" s="67" t="s">
        <v>226</v>
      </c>
      <c r="L68" s="67" t="s">
        <v>326</v>
      </c>
      <c r="M68" s="66">
        <v>9859710414</v>
      </c>
      <c r="N68" s="67" t="s">
        <v>85</v>
      </c>
      <c r="O68" s="66">
        <v>9859269136</v>
      </c>
      <c r="P68" s="71"/>
      <c r="Q68" s="72"/>
      <c r="R68" s="67" t="s">
        <v>562</v>
      </c>
      <c r="S68" s="18" t="s">
        <v>917</v>
      </c>
      <c r="T68" s="67"/>
    </row>
    <row r="69" spans="1:20">
      <c r="A69" s="4">
        <v>65</v>
      </c>
      <c r="B69" s="17" t="s">
        <v>66</v>
      </c>
      <c r="C69" s="61" t="s">
        <v>866</v>
      </c>
      <c r="D69" s="67" t="s">
        <v>27</v>
      </c>
      <c r="E69" s="76" t="s">
        <v>867</v>
      </c>
      <c r="F69" s="67"/>
      <c r="G69" s="69">
        <v>25</v>
      </c>
      <c r="H69" s="69">
        <v>28</v>
      </c>
      <c r="I69" s="66">
        <f t="shared" si="0"/>
        <v>53</v>
      </c>
      <c r="J69" s="67">
        <v>9957209712</v>
      </c>
      <c r="K69" s="67" t="s">
        <v>720</v>
      </c>
      <c r="L69" s="66" t="s">
        <v>311</v>
      </c>
      <c r="M69" s="61">
        <v>9957315064</v>
      </c>
      <c r="N69" s="66" t="s">
        <v>783</v>
      </c>
      <c r="O69" s="61">
        <v>8486112005</v>
      </c>
      <c r="P69" s="71">
        <v>43553</v>
      </c>
      <c r="Q69" s="72"/>
      <c r="R69" s="67" t="s">
        <v>408</v>
      </c>
      <c r="S69" s="18" t="s">
        <v>916</v>
      </c>
      <c r="T69" s="67"/>
    </row>
    <row r="70" spans="1:20">
      <c r="A70" s="4">
        <v>66</v>
      </c>
      <c r="B70" s="17" t="s">
        <v>66</v>
      </c>
      <c r="C70" s="61" t="s">
        <v>868</v>
      </c>
      <c r="D70" s="67" t="s">
        <v>27</v>
      </c>
      <c r="E70" s="76" t="s">
        <v>869</v>
      </c>
      <c r="F70" s="67" t="s">
        <v>91</v>
      </c>
      <c r="G70" s="69">
        <v>34</v>
      </c>
      <c r="H70" s="69">
        <v>30</v>
      </c>
      <c r="I70" s="66">
        <f t="shared" si="0"/>
        <v>64</v>
      </c>
      <c r="J70" s="76" t="s">
        <v>870</v>
      </c>
      <c r="K70" s="67" t="s">
        <v>720</v>
      </c>
      <c r="L70" s="70" t="s">
        <v>311</v>
      </c>
      <c r="M70" s="61">
        <v>9957315064</v>
      </c>
      <c r="N70" s="70" t="s">
        <v>783</v>
      </c>
      <c r="O70" s="61">
        <v>8486112005</v>
      </c>
      <c r="P70" s="71"/>
      <c r="Q70" s="72"/>
      <c r="R70" s="67" t="s">
        <v>408</v>
      </c>
      <c r="S70" s="18" t="s">
        <v>916</v>
      </c>
      <c r="T70" s="67"/>
    </row>
    <row r="71" spans="1:20">
      <c r="A71" s="4">
        <v>67</v>
      </c>
      <c r="B71" s="17" t="s">
        <v>67</v>
      </c>
      <c r="C71" s="61" t="s">
        <v>864</v>
      </c>
      <c r="D71" s="67" t="s">
        <v>27</v>
      </c>
      <c r="E71" s="76" t="s">
        <v>865</v>
      </c>
      <c r="F71" s="67"/>
      <c r="G71" s="69">
        <v>55</v>
      </c>
      <c r="H71" s="69">
        <v>51</v>
      </c>
      <c r="I71" s="66">
        <f t="shared" ref="I71:I74" si="1">+G71+H71</f>
        <v>106</v>
      </c>
      <c r="J71" s="67">
        <v>9313114141</v>
      </c>
      <c r="K71" s="67" t="s">
        <v>253</v>
      </c>
      <c r="L71" s="67" t="s">
        <v>311</v>
      </c>
      <c r="M71" s="61">
        <v>9957315064</v>
      </c>
      <c r="N71" s="67"/>
      <c r="O71" s="67"/>
      <c r="P71" s="71"/>
      <c r="Q71" s="72"/>
      <c r="R71" s="67" t="s">
        <v>427</v>
      </c>
      <c r="S71" s="18" t="s">
        <v>917</v>
      </c>
      <c r="T71" s="67"/>
    </row>
    <row r="72" spans="1:20">
      <c r="A72" s="4">
        <v>68</v>
      </c>
      <c r="B72" s="17" t="s">
        <v>67</v>
      </c>
      <c r="C72" s="66" t="s">
        <v>914</v>
      </c>
      <c r="D72" s="67" t="s">
        <v>27</v>
      </c>
      <c r="E72" s="68" t="s">
        <v>915</v>
      </c>
      <c r="F72" s="67"/>
      <c r="G72" s="69">
        <v>45</v>
      </c>
      <c r="H72" s="69">
        <v>48</v>
      </c>
      <c r="I72" s="66">
        <f t="shared" si="1"/>
        <v>93</v>
      </c>
      <c r="J72" s="67">
        <v>9401394621</v>
      </c>
      <c r="K72" s="67" t="s">
        <v>231</v>
      </c>
      <c r="L72" s="66" t="s">
        <v>167</v>
      </c>
      <c r="M72" s="66">
        <v>9864017893</v>
      </c>
      <c r="N72" s="67" t="s">
        <v>351</v>
      </c>
      <c r="O72" s="66">
        <v>9859604084</v>
      </c>
      <c r="P72" s="71"/>
      <c r="Q72" s="72"/>
      <c r="R72" s="67" t="s">
        <v>418</v>
      </c>
      <c r="S72" s="18" t="s">
        <v>917</v>
      </c>
      <c r="T72" s="67"/>
    </row>
    <row r="73" spans="1:20">
      <c r="A73" s="4">
        <v>69</v>
      </c>
      <c r="B73" s="17" t="s">
        <v>66</v>
      </c>
      <c r="C73" s="66" t="s">
        <v>296</v>
      </c>
      <c r="D73" s="67" t="s">
        <v>27</v>
      </c>
      <c r="E73" s="68" t="s">
        <v>513</v>
      </c>
      <c r="F73" s="67" t="s">
        <v>279</v>
      </c>
      <c r="G73" s="69">
        <v>0</v>
      </c>
      <c r="H73" s="69">
        <v>222</v>
      </c>
      <c r="I73" s="66">
        <f t="shared" si="1"/>
        <v>222</v>
      </c>
      <c r="J73" s="67">
        <v>7896706719</v>
      </c>
      <c r="K73" s="67" t="s">
        <v>81</v>
      </c>
      <c r="L73" s="67" t="s">
        <v>297</v>
      </c>
      <c r="M73" s="67"/>
      <c r="N73" s="74" t="s">
        <v>298</v>
      </c>
      <c r="O73" s="74">
        <v>9401079083</v>
      </c>
      <c r="P73" s="71">
        <v>43554</v>
      </c>
      <c r="Q73" s="72"/>
      <c r="R73" s="67" t="s">
        <v>514</v>
      </c>
      <c r="S73" s="18" t="s">
        <v>916</v>
      </c>
      <c r="T73" s="67"/>
    </row>
    <row r="74" spans="1:20">
      <c r="A74" s="4">
        <v>70</v>
      </c>
      <c r="B74" s="17" t="s">
        <v>67</v>
      </c>
      <c r="C74" s="66" t="s">
        <v>325</v>
      </c>
      <c r="D74" s="67" t="s">
        <v>27</v>
      </c>
      <c r="E74" s="68" t="s">
        <v>515</v>
      </c>
      <c r="F74" s="67"/>
      <c r="G74" s="69">
        <v>111</v>
      </c>
      <c r="H74" s="69">
        <v>101</v>
      </c>
      <c r="I74" s="66">
        <f t="shared" si="1"/>
        <v>212</v>
      </c>
      <c r="J74" s="68">
        <v>9859079422</v>
      </c>
      <c r="K74" s="67" t="s">
        <v>226</v>
      </c>
      <c r="L74" s="67" t="s">
        <v>326</v>
      </c>
      <c r="M74" s="66">
        <v>9859710414</v>
      </c>
      <c r="N74" s="66" t="s">
        <v>85</v>
      </c>
      <c r="O74" s="66">
        <v>9859269136</v>
      </c>
      <c r="P74" s="71"/>
      <c r="Q74" s="72"/>
      <c r="R74" s="67" t="s">
        <v>464</v>
      </c>
      <c r="S74" s="18" t="s">
        <v>917</v>
      </c>
      <c r="T74" s="67"/>
    </row>
    <row r="75" spans="1:20">
      <c r="A75" s="4">
        <v>71</v>
      </c>
      <c r="B75" s="17"/>
      <c r="C75" s="18"/>
      <c r="D75" s="18"/>
      <c r="E75" s="19"/>
      <c r="F75" s="18"/>
      <c r="G75" s="19"/>
      <c r="H75" s="19"/>
      <c r="I75" s="17"/>
      <c r="J75" s="18"/>
      <c r="K75" s="18"/>
      <c r="L75" s="18"/>
      <c r="M75" s="18"/>
      <c r="N75" s="18"/>
      <c r="O75" s="18"/>
      <c r="P75" s="24"/>
      <c r="Q75" s="18"/>
      <c r="R75" s="18"/>
      <c r="S75" s="18"/>
      <c r="T75" s="18"/>
    </row>
    <row r="76" spans="1:20">
      <c r="A76" s="4">
        <v>72</v>
      </c>
      <c r="B76" s="17"/>
      <c r="C76" s="18"/>
      <c r="D76" s="18"/>
      <c r="E76" s="19"/>
      <c r="F76" s="18"/>
      <c r="G76" s="19"/>
      <c r="H76" s="19"/>
      <c r="I76" s="17"/>
      <c r="J76" s="18"/>
      <c r="K76" s="18"/>
      <c r="L76" s="18"/>
      <c r="M76" s="18"/>
      <c r="N76" s="18"/>
      <c r="O76" s="18"/>
      <c r="P76" s="24"/>
      <c r="Q76" s="18"/>
      <c r="R76" s="18"/>
      <c r="S76" s="18"/>
      <c r="T76" s="18"/>
    </row>
    <row r="77" spans="1:20">
      <c r="A77" s="4">
        <v>73</v>
      </c>
      <c r="B77" s="17"/>
      <c r="C77" s="18"/>
      <c r="D77" s="18"/>
      <c r="E77" s="19"/>
      <c r="F77" s="18"/>
      <c r="G77" s="19"/>
      <c r="H77" s="19"/>
      <c r="I77" s="17"/>
      <c r="J77" s="18"/>
      <c r="K77" s="18"/>
      <c r="L77" s="18"/>
      <c r="M77" s="18"/>
      <c r="N77" s="18"/>
      <c r="O77" s="18"/>
      <c r="P77" s="24"/>
      <c r="Q77" s="18"/>
      <c r="R77" s="18"/>
      <c r="S77" s="18"/>
      <c r="T77" s="18"/>
    </row>
    <row r="78" spans="1:20">
      <c r="A78" s="4">
        <v>74</v>
      </c>
      <c r="B78" s="17"/>
      <c r="C78" s="18"/>
      <c r="D78" s="18"/>
      <c r="E78" s="19"/>
      <c r="F78" s="18"/>
      <c r="G78" s="19"/>
      <c r="H78" s="19"/>
      <c r="I78" s="17"/>
      <c r="J78" s="18"/>
      <c r="K78" s="18"/>
      <c r="L78" s="18"/>
      <c r="M78" s="18"/>
      <c r="N78" s="18"/>
      <c r="O78" s="18"/>
      <c r="P78" s="24"/>
      <c r="Q78" s="18"/>
      <c r="R78" s="18"/>
      <c r="S78" s="18"/>
      <c r="T78" s="18"/>
    </row>
    <row r="79" spans="1:20">
      <c r="A79" s="4">
        <v>75</v>
      </c>
      <c r="B79" s="17"/>
      <c r="C79" s="18"/>
      <c r="D79" s="18"/>
      <c r="E79" s="19"/>
      <c r="F79" s="18"/>
      <c r="G79" s="19"/>
      <c r="H79" s="19"/>
      <c r="I79" s="17"/>
      <c r="J79" s="18"/>
      <c r="K79" s="18"/>
      <c r="L79" s="18"/>
      <c r="M79" s="18"/>
      <c r="N79" s="18"/>
      <c r="O79" s="18"/>
      <c r="P79" s="24"/>
      <c r="Q79" s="18"/>
      <c r="R79" s="18"/>
      <c r="S79" s="18"/>
      <c r="T79" s="18"/>
    </row>
    <row r="80" spans="1:20">
      <c r="A80" s="4">
        <v>76</v>
      </c>
      <c r="B80" s="17"/>
      <c r="C80" s="18"/>
      <c r="D80" s="18"/>
      <c r="E80" s="19"/>
      <c r="F80" s="18"/>
      <c r="G80" s="19"/>
      <c r="H80" s="19"/>
      <c r="I80" s="17"/>
      <c r="J80" s="18"/>
      <c r="K80" s="18"/>
      <c r="L80" s="18"/>
      <c r="M80" s="18"/>
      <c r="N80" s="18"/>
      <c r="O80" s="18"/>
      <c r="P80" s="24"/>
      <c r="Q80" s="18"/>
      <c r="R80" s="18"/>
      <c r="S80" s="18"/>
      <c r="T80" s="18"/>
    </row>
    <row r="81" spans="1:20">
      <c r="A81" s="4">
        <v>77</v>
      </c>
      <c r="B81" s="17"/>
      <c r="C81" s="18"/>
      <c r="D81" s="18"/>
      <c r="E81" s="19"/>
      <c r="F81" s="18"/>
      <c r="G81" s="19"/>
      <c r="H81" s="19"/>
      <c r="I81" s="17"/>
      <c r="J81" s="18"/>
      <c r="K81" s="18"/>
      <c r="L81" s="18"/>
      <c r="M81" s="18"/>
      <c r="N81" s="18"/>
      <c r="O81" s="18"/>
      <c r="P81" s="24"/>
      <c r="Q81" s="18"/>
      <c r="R81" s="18"/>
      <c r="S81" s="18"/>
      <c r="T81" s="18"/>
    </row>
    <row r="82" spans="1:20">
      <c r="A82" s="4">
        <v>78</v>
      </c>
      <c r="B82" s="17"/>
      <c r="C82" s="18"/>
      <c r="D82" s="18"/>
      <c r="E82" s="19"/>
      <c r="F82" s="18"/>
      <c r="G82" s="19"/>
      <c r="H82" s="19"/>
      <c r="I82" s="17"/>
      <c r="J82" s="18"/>
      <c r="K82" s="18"/>
      <c r="L82" s="18"/>
      <c r="M82" s="18"/>
      <c r="N82" s="18"/>
      <c r="O82" s="18"/>
      <c r="P82" s="24"/>
      <c r="Q82" s="18"/>
      <c r="R82" s="18"/>
      <c r="S82" s="18"/>
      <c r="T82" s="18"/>
    </row>
    <row r="83" spans="1:20">
      <c r="A83" s="4">
        <v>79</v>
      </c>
      <c r="B83" s="17"/>
      <c r="C83" s="18"/>
      <c r="D83" s="18"/>
      <c r="E83" s="19"/>
      <c r="F83" s="18"/>
      <c r="G83" s="19"/>
      <c r="H83" s="19"/>
      <c r="I83" s="17"/>
      <c r="J83" s="18"/>
      <c r="K83" s="18"/>
      <c r="L83" s="18"/>
      <c r="M83" s="18"/>
      <c r="N83" s="18"/>
      <c r="O83" s="18"/>
      <c r="P83" s="24"/>
      <c r="Q83" s="18"/>
      <c r="R83" s="18"/>
      <c r="S83" s="18"/>
      <c r="T83" s="18"/>
    </row>
    <row r="84" spans="1:20">
      <c r="A84" s="4">
        <v>80</v>
      </c>
      <c r="B84" s="17"/>
      <c r="C84" s="18"/>
      <c r="D84" s="18"/>
      <c r="E84" s="19"/>
      <c r="F84" s="18"/>
      <c r="G84" s="19"/>
      <c r="H84" s="19"/>
      <c r="I84" s="17"/>
      <c r="J84" s="18"/>
      <c r="K84" s="18"/>
      <c r="L84" s="18"/>
      <c r="M84" s="18"/>
      <c r="N84" s="18"/>
      <c r="O84" s="18"/>
      <c r="P84" s="24"/>
      <c r="Q84" s="18"/>
      <c r="R84" s="18"/>
      <c r="S84" s="18"/>
      <c r="T84" s="18"/>
    </row>
    <row r="85" spans="1:20">
      <c r="A85" s="4">
        <v>81</v>
      </c>
      <c r="B85" s="17"/>
      <c r="C85" s="18"/>
      <c r="D85" s="18"/>
      <c r="E85" s="19"/>
      <c r="F85" s="18"/>
      <c r="G85" s="19"/>
      <c r="H85" s="19"/>
      <c r="I85" s="17"/>
      <c r="J85" s="18"/>
      <c r="K85" s="18"/>
      <c r="L85" s="18"/>
      <c r="M85" s="18"/>
      <c r="N85" s="18"/>
      <c r="O85" s="18"/>
      <c r="P85" s="24"/>
      <c r="Q85" s="18"/>
      <c r="R85" s="18"/>
      <c r="S85" s="18"/>
      <c r="T85" s="18"/>
    </row>
    <row r="86" spans="1:20">
      <c r="A86" s="4">
        <v>82</v>
      </c>
      <c r="B86" s="17"/>
      <c r="C86" s="18"/>
      <c r="D86" s="18"/>
      <c r="E86" s="19"/>
      <c r="F86" s="18"/>
      <c r="G86" s="19"/>
      <c r="H86" s="19"/>
      <c r="I86" s="17"/>
      <c r="J86" s="18"/>
      <c r="K86" s="18"/>
      <c r="L86" s="18"/>
      <c r="M86" s="18"/>
      <c r="N86" s="18"/>
      <c r="O86" s="18"/>
      <c r="P86" s="24"/>
      <c r="Q86" s="18"/>
      <c r="R86" s="18"/>
      <c r="S86" s="18"/>
      <c r="T86" s="18"/>
    </row>
    <row r="87" spans="1:20">
      <c r="A87" s="4">
        <v>83</v>
      </c>
      <c r="B87" s="17"/>
      <c r="C87" s="18"/>
      <c r="D87" s="18"/>
      <c r="E87" s="19"/>
      <c r="F87" s="18"/>
      <c r="G87" s="19"/>
      <c r="H87" s="19"/>
      <c r="I87" s="17"/>
      <c r="J87" s="18"/>
      <c r="K87" s="18"/>
      <c r="L87" s="18"/>
      <c r="M87" s="18"/>
      <c r="N87" s="18"/>
      <c r="O87" s="18"/>
      <c r="P87" s="24"/>
      <c r="Q87" s="18"/>
      <c r="R87" s="18"/>
      <c r="S87" s="18"/>
      <c r="T87" s="18"/>
    </row>
    <row r="88" spans="1:20">
      <c r="A88" s="4">
        <v>84</v>
      </c>
      <c r="B88" s="17"/>
      <c r="C88" s="18"/>
      <c r="D88" s="18"/>
      <c r="E88" s="19"/>
      <c r="F88" s="18"/>
      <c r="G88" s="19"/>
      <c r="H88" s="19"/>
      <c r="I88" s="17"/>
      <c r="J88" s="18"/>
      <c r="K88" s="18"/>
      <c r="L88" s="18"/>
      <c r="M88" s="18"/>
      <c r="N88" s="18"/>
      <c r="O88" s="18"/>
      <c r="P88" s="24"/>
      <c r="Q88" s="18"/>
      <c r="R88" s="18"/>
      <c r="S88" s="18"/>
      <c r="T88" s="18"/>
    </row>
    <row r="89" spans="1:20">
      <c r="A89" s="4">
        <v>85</v>
      </c>
      <c r="B89" s="17"/>
      <c r="C89" s="18"/>
      <c r="D89" s="18"/>
      <c r="E89" s="19"/>
      <c r="F89" s="18"/>
      <c r="G89" s="19"/>
      <c r="H89" s="19"/>
      <c r="I89" s="17"/>
      <c r="J89" s="18"/>
      <c r="K89" s="18"/>
      <c r="L89" s="18"/>
      <c r="M89" s="18"/>
      <c r="N89" s="18"/>
      <c r="O89" s="18"/>
      <c r="P89" s="24"/>
      <c r="Q89" s="18"/>
      <c r="R89" s="18"/>
      <c r="S89" s="18"/>
      <c r="T89" s="18"/>
    </row>
    <row r="90" spans="1:20">
      <c r="A90" s="4">
        <v>86</v>
      </c>
      <c r="B90" s="17"/>
      <c r="C90" s="18"/>
      <c r="D90" s="18"/>
      <c r="E90" s="19"/>
      <c r="F90" s="18"/>
      <c r="G90" s="19"/>
      <c r="H90" s="19"/>
      <c r="I90" s="17"/>
      <c r="J90" s="18"/>
      <c r="K90" s="18"/>
      <c r="L90" s="18"/>
      <c r="M90" s="18"/>
      <c r="N90" s="18"/>
      <c r="O90" s="18"/>
      <c r="P90" s="24"/>
      <c r="Q90" s="18"/>
      <c r="R90" s="18"/>
      <c r="S90" s="18"/>
      <c r="T90" s="18"/>
    </row>
    <row r="91" spans="1:20">
      <c r="A91" s="4">
        <v>87</v>
      </c>
      <c r="B91" s="17"/>
      <c r="C91" s="18"/>
      <c r="D91" s="18"/>
      <c r="E91" s="19"/>
      <c r="F91" s="18"/>
      <c r="G91" s="19"/>
      <c r="H91" s="19"/>
      <c r="I91" s="17"/>
      <c r="J91" s="18"/>
      <c r="K91" s="18"/>
      <c r="L91" s="18"/>
      <c r="M91" s="18"/>
      <c r="N91" s="18"/>
      <c r="O91" s="18"/>
      <c r="P91" s="24"/>
      <c r="Q91" s="18"/>
      <c r="R91" s="18"/>
      <c r="S91" s="18"/>
      <c r="T91" s="18"/>
    </row>
    <row r="92" spans="1:20">
      <c r="A92" s="4">
        <v>88</v>
      </c>
      <c r="B92" s="17"/>
      <c r="C92" s="18"/>
      <c r="D92" s="18"/>
      <c r="E92" s="19"/>
      <c r="F92" s="18"/>
      <c r="G92" s="19"/>
      <c r="H92" s="19"/>
      <c r="I92" s="17"/>
      <c r="J92" s="18"/>
      <c r="K92" s="18"/>
      <c r="L92" s="18"/>
      <c r="M92" s="18"/>
      <c r="N92" s="18"/>
      <c r="O92" s="18"/>
      <c r="P92" s="24"/>
      <c r="Q92" s="18"/>
      <c r="R92" s="18"/>
      <c r="S92" s="18"/>
      <c r="T92" s="18"/>
    </row>
    <row r="93" spans="1:20">
      <c r="A93" s="4">
        <v>89</v>
      </c>
      <c r="B93" s="17"/>
      <c r="C93" s="18"/>
      <c r="D93" s="18"/>
      <c r="E93" s="19"/>
      <c r="F93" s="18"/>
      <c r="G93" s="19"/>
      <c r="H93" s="19"/>
      <c r="I93" s="17"/>
      <c r="J93" s="18"/>
      <c r="K93" s="18"/>
      <c r="L93" s="18"/>
      <c r="M93" s="18"/>
      <c r="N93" s="18"/>
      <c r="O93" s="18"/>
      <c r="P93" s="24"/>
      <c r="Q93" s="18"/>
      <c r="R93" s="18"/>
      <c r="S93" s="18"/>
      <c r="T93" s="18"/>
    </row>
    <row r="94" spans="1:20">
      <c r="A94" s="4">
        <v>90</v>
      </c>
      <c r="B94" s="17"/>
      <c r="C94" s="18"/>
      <c r="D94" s="18"/>
      <c r="E94" s="19"/>
      <c r="F94" s="18"/>
      <c r="G94" s="19"/>
      <c r="H94" s="19"/>
      <c r="I94" s="17"/>
      <c r="J94" s="18"/>
      <c r="K94" s="18"/>
      <c r="L94" s="18"/>
      <c r="M94" s="18"/>
      <c r="N94" s="18"/>
      <c r="O94" s="18"/>
      <c r="P94" s="24"/>
      <c r="Q94" s="18"/>
      <c r="R94" s="18"/>
      <c r="S94" s="18"/>
      <c r="T94" s="18"/>
    </row>
    <row r="95" spans="1:20">
      <c r="A95" s="4">
        <v>91</v>
      </c>
      <c r="B95" s="17"/>
      <c r="C95" s="18"/>
      <c r="D95" s="18"/>
      <c r="E95" s="19"/>
      <c r="F95" s="18"/>
      <c r="G95" s="19"/>
      <c r="H95" s="19"/>
      <c r="I95" s="17"/>
      <c r="J95" s="18"/>
      <c r="K95" s="18"/>
      <c r="L95" s="18"/>
      <c r="M95" s="18"/>
      <c r="N95" s="18"/>
      <c r="O95" s="18"/>
      <c r="P95" s="24"/>
      <c r="Q95" s="18"/>
      <c r="R95" s="18"/>
      <c r="S95" s="18"/>
      <c r="T95" s="18"/>
    </row>
    <row r="96" spans="1:20">
      <c r="A96" s="4">
        <v>92</v>
      </c>
      <c r="B96" s="17"/>
      <c r="C96" s="18"/>
      <c r="D96" s="18"/>
      <c r="E96" s="19"/>
      <c r="F96" s="18"/>
      <c r="G96" s="19"/>
      <c r="H96" s="19"/>
      <c r="I96" s="17"/>
      <c r="J96" s="18"/>
      <c r="K96" s="18"/>
      <c r="L96" s="18"/>
      <c r="M96" s="18"/>
      <c r="N96" s="18"/>
      <c r="O96" s="18"/>
      <c r="P96" s="24"/>
      <c r="Q96" s="18"/>
      <c r="R96" s="18"/>
      <c r="S96" s="18"/>
      <c r="T96" s="18"/>
    </row>
    <row r="97" spans="1:20">
      <c r="A97" s="4">
        <v>93</v>
      </c>
      <c r="B97" s="17"/>
      <c r="C97" s="18"/>
      <c r="D97" s="18"/>
      <c r="E97" s="19"/>
      <c r="F97" s="18"/>
      <c r="G97" s="19"/>
      <c r="H97" s="19"/>
      <c r="I97" s="17"/>
      <c r="J97" s="18"/>
      <c r="K97" s="18"/>
      <c r="L97" s="18"/>
      <c r="M97" s="18"/>
      <c r="N97" s="18"/>
      <c r="O97" s="18"/>
      <c r="P97" s="24"/>
      <c r="Q97" s="18"/>
      <c r="R97" s="18"/>
      <c r="S97" s="18"/>
      <c r="T97" s="18"/>
    </row>
    <row r="98" spans="1:20">
      <c r="A98" s="4">
        <v>94</v>
      </c>
      <c r="B98" s="17"/>
      <c r="C98" s="18"/>
      <c r="D98" s="18"/>
      <c r="E98" s="19"/>
      <c r="F98" s="18"/>
      <c r="G98" s="19"/>
      <c r="H98" s="19"/>
      <c r="I98" s="17"/>
      <c r="J98" s="18"/>
      <c r="K98" s="18"/>
      <c r="L98" s="18"/>
      <c r="M98" s="18"/>
      <c r="N98" s="18"/>
      <c r="O98" s="18"/>
      <c r="P98" s="24"/>
      <c r="Q98" s="18"/>
      <c r="R98" s="18"/>
      <c r="S98" s="18"/>
      <c r="T98" s="18"/>
    </row>
    <row r="99" spans="1:20">
      <c r="A99" s="4">
        <v>95</v>
      </c>
      <c r="B99" s="17"/>
      <c r="C99" s="18"/>
      <c r="D99" s="18"/>
      <c r="E99" s="19"/>
      <c r="F99" s="18"/>
      <c r="G99" s="19"/>
      <c r="H99" s="19"/>
      <c r="I99" s="17"/>
      <c r="J99" s="18"/>
      <c r="K99" s="18"/>
      <c r="L99" s="18"/>
      <c r="M99" s="18"/>
      <c r="N99" s="18"/>
      <c r="O99" s="18"/>
      <c r="P99" s="24"/>
      <c r="Q99" s="18"/>
      <c r="R99" s="18"/>
      <c r="S99" s="18"/>
      <c r="T99" s="18"/>
    </row>
    <row r="100" spans="1:20">
      <c r="A100" s="4">
        <v>96</v>
      </c>
      <c r="B100" s="17"/>
      <c r="C100" s="18"/>
      <c r="D100" s="18"/>
      <c r="E100" s="19"/>
      <c r="F100" s="18"/>
      <c r="G100" s="19"/>
      <c r="H100" s="19"/>
      <c r="I100" s="17"/>
      <c r="J100" s="18"/>
      <c r="K100" s="18"/>
      <c r="L100" s="18"/>
      <c r="M100" s="18"/>
      <c r="N100" s="18"/>
      <c r="O100" s="18"/>
      <c r="P100" s="24"/>
      <c r="Q100" s="18"/>
      <c r="R100" s="18"/>
      <c r="S100" s="18"/>
      <c r="T100" s="18"/>
    </row>
    <row r="101" spans="1:20">
      <c r="A101" s="4">
        <v>97</v>
      </c>
      <c r="B101" s="17"/>
      <c r="C101" s="18"/>
      <c r="D101" s="18"/>
      <c r="E101" s="19"/>
      <c r="F101" s="18"/>
      <c r="G101" s="19"/>
      <c r="H101" s="19"/>
      <c r="I101" s="17"/>
      <c r="J101" s="18"/>
      <c r="K101" s="18"/>
      <c r="L101" s="18"/>
      <c r="M101" s="18"/>
      <c r="N101" s="18"/>
      <c r="O101" s="18"/>
      <c r="P101" s="24"/>
      <c r="Q101" s="18"/>
      <c r="R101" s="18"/>
      <c r="S101" s="18"/>
      <c r="T101" s="18"/>
    </row>
    <row r="102" spans="1:20">
      <c r="A102" s="4">
        <v>98</v>
      </c>
      <c r="B102" s="17"/>
      <c r="C102" s="18"/>
      <c r="D102" s="18"/>
      <c r="E102" s="19"/>
      <c r="F102" s="18"/>
      <c r="G102" s="19"/>
      <c r="H102" s="19"/>
      <c r="I102" s="17"/>
      <c r="J102" s="18"/>
      <c r="K102" s="18"/>
      <c r="L102" s="18"/>
      <c r="M102" s="18"/>
      <c r="N102" s="18"/>
      <c r="O102" s="18"/>
      <c r="P102" s="24"/>
      <c r="Q102" s="18"/>
      <c r="R102" s="18"/>
      <c r="S102" s="18"/>
      <c r="T102" s="18"/>
    </row>
    <row r="103" spans="1:20">
      <c r="A103" s="4">
        <v>99</v>
      </c>
      <c r="B103" s="17"/>
      <c r="C103" s="18"/>
      <c r="D103" s="18"/>
      <c r="E103" s="19"/>
      <c r="F103" s="18"/>
      <c r="G103" s="19"/>
      <c r="H103" s="19"/>
      <c r="I103" s="17"/>
      <c r="J103" s="18"/>
      <c r="K103" s="18"/>
      <c r="L103" s="18"/>
      <c r="M103" s="18"/>
      <c r="N103" s="18"/>
      <c r="O103" s="18"/>
      <c r="P103" s="24"/>
      <c r="Q103" s="18"/>
      <c r="R103" s="18"/>
      <c r="S103" s="18"/>
      <c r="T103" s="18"/>
    </row>
    <row r="104" spans="1:20">
      <c r="A104" s="4">
        <v>100</v>
      </c>
      <c r="B104" s="17"/>
      <c r="C104" s="18"/>
      <c r="D104" s="18"/>
      <c r="E104" s="19"/>
      <c r="F104" s="18"/>
      <c r="G104" s="19"/>
      <c r="H104" s="19"/>
      <c r="I104" s="17"/>
      <c r="J104" s="18"/>
      <c r="K104" s="18"/>
      <c r="L104" s="18"/>
      <c r="M104" s="18"/>
      <c r="N104" s="18"/>
      <c r="O104" s="18"/>
      <c r="P104" s="24"/>
      <c r="Q104" s="18"/>
      <c r="R104" s="18"/>
      <c r="S104" s="18"/>
      <c r="T104" s="18"/>
    </row>
    <row r="105" spans="1:20">
      <c r="A105" s="4">
        <v>101</v>
      </c>
      <c r="B105" s="17"/>
      <c r="C105" s="18"/>
      <c r="D105" s="18"/>
      <c r="E105" s="19"/>
      <c r="F105" s="18"/>
      <c r="G105" s="19"/>
      <c r="H105" s="19"/>
      <c r="I105" s="17"/>
      <c r="J105" s="18"/>
      <c r="K105" s="18"/>
      <c r="L105" s="18"/>
      <c r="M105" s="18"/>
      <c r="N105" s="18"/>
      <c r="O105" s="18"/>
      <c r="P105" s="24"/>
      <c r="Q105" s="18"/>
      <c r="R105" s="18"/>
      <c r="S105" s="18"/>
      <c r="T105" s="18"/>
    </row>
    <row r="106" spans="1:20">
      <c r="A106" s="4">
        <v>102</v>
      </c>
      <c r="B106" s="17"/>
      <c r="C106" s="18"/>
      <c r="D106" s="18"/>
      <c r="E106" s="19"/>
      <c r="F106" s="18"/>
      <c r="G106" s="19"/>
      <c r="H106" s="19"/>
      <c r="I106" s="17"/>
      <c r="J106" s="18"/>
      <c r="K106" s="18"/>
      <c r="L106" s="18"/>
      <c r="M106" s="18"/>
      <c r="N106" s="18"/>
      <c r="O106" s="18"/>
      <c r="P106" s="24"/>
      <c r="Q106" s="18"/>
      <c r="R106" s="18"/>
      <c r="S106" s="18"/>
      <c r="T106" s="18"/>
    </row>
    <row r="107" spans="1:20">
      <c r="A107" s="4">
        <v>103</v>
      </c>
      <c r="B107" s="17"/>
      <c r="C107" s="18"/>
      <c r="D107" s="18"/>
      <c r="E107" s="19"/>
      <c r="F107" s="18"/>
      <c r="G107" s="19"/>
      <c r="H107" s="19"/>
      <c r="I107" s="17"/>
      <c r="J107" s="18"/>
      <c r="K107" s="18"/>
      <c r="L107" s="18"/>
      <c r="M107" s="18"/>
      <c r="N107" s="18"/>
      <c r="O107" s="18"/>
      <c r="P107" s="24"/>
      <c r="Q107" s="18"/>
      <c r="R107" s="18"/>
      <c r="S107" s="18"/>
      <c r="T107" s="18"/>
    </row>
    <row r="108" spans="1:20">
      <c r="A108" s="4">
        <v>104</v>
      </c>
      <c r="B108" s="17"/>
      <c r="C108" s="18"/>
      <c r="D108" s="18"/>
      <c r="E108" s="19"/>
      <c r="F108" s="18"/>
      <c r="G108" s="19"/>
      <c r="H108" s="19"/>
      <c r="I108" s="17"/>
      <c r="J108" s="18"/>
      <c r="K108" s="18"/>
      <c r="L108" s="18"/>
      <c r="M108" s="18"/>
      <c r="N108" s="18"/>
      <c r="O108" s="18"/>
      <c r="P108" s="24"/>
      <c r="Q108" s="18"/>
      <c r="R108" s="18"/>
      <c r="S108" s="18"/>
      <c r="T108" s="18"/>
    </row>
    <row r="109" spans="1:20">
      <c r="A109" s="4">
        <v>105</v>
      </c>
      <c r="B109" s="17"/>
      <c r="C109" s="18"/>
      <c r="D109" s="18"/>
      <c r="E109" s="19"/>
      <c r="F109" s="18"/>
      <c r="G109" s="19"/>
      <c r="H109" s="19"/>
      <c r="I109" s="17"/>
      <c r="J109" s="18"/>
      <c r="K109" s="18"/>
      <c r="L109" s="18"/>
      <c r="M109" s="18"/>
      <c r="N109" s="18"/>
      <c r="O109" s="18"/>
      <c r="P109" s="24"/>
      <c r="Q109" s="18"/>
      <c r="R109" s="18"/>
      <c r="S109" s="18"/>
      <c r="T109" s="18"/>
    </row>
    <row r="110" spans="1:20">
      <c r="A110" s="4">
        <v>106</v>
      </c>
      <c r="B110" s="17"/>
      <c r="C110" s="18"/>
      <c r="D110" s="18"/>
      <c r="E110" s="19"/>
      <c r="F110" s="18"/>
      <c r="G110" s="19"/>
      <c r="H110" s="19"/>
      <c r="I110" s="17"/>
      <c r="J110" s="18"/>
      <c r="K110" s="18"/>
      <c r="L110" s="18"/>
      <c r="M110" s="18"/>
      <c r="N110" s="18"/>
      <c r="O110" s="18"/>
      <c r="P110" s="24"/>
      <c r="Q110" s="18"/>
      <c r="R110" s="18"/>
      <c r="S110" s="18"/>
      <c r="T110" s="18"/>
    </row>
    <row r="111" spans="1:20">
      <c r="A111" s="4">
        <v>107</v>
      </c>
      <c r="B111" s="17"/>
      <c r="C111" s="18"/>
      <c r="D111" s="18"/>
      <c r="E111" s="19"/>
      <c r="F111" s="18"/>
      <c r="G111" s="19"/>
      <c r="H111" s="19"/>
      <c r="I111" s="17"/>
      <c r="J111" s="18"/>
      <c r="K111" s="18"/>
      <c r="L111" s="18"/>
      <c r="M111" s="18"/>
      <c r="N111" s="18"/>
      <c r="O111" s="18"/>
      <c r="P111" s="24"/>
      <c r="Q111" s="18"/>
      <c r="R111" s="18"/>
      <c r="S111" s="18"/>
      <c r="T111" s="18"/>
    </row>
    <row r="112" spans="1:20">
      <c r="A112" s="4">
        <v>108</v>
      </c>
      <c r="B112" s="17"/>
      <c r="C112" s="18"/>
      <c r="D112" s="18"/>
      <c r="E112" s="19"/>
      <c r="F112" s="18"/>
      <c r="G112" s="19"/>
      <c r="H112" s="19"/>
      <c r="I112" s="17"/>
      <c r="J112" s="18"/>
      <c r="K112" s="18"/>
      <c r="L112" s="18"/>
      <c r="M112" s="18"/>
      <c r="N112" s="18"/>
      <c r="O112" s="18"/>
      <c r="P112" s="24"/>
      <c r="Q112" s="18"/>
      <c r="R112" s="18"/>
      <c r="S112" s="18"/>
      <c r="T112" s="18"/>
    </row>
    <row r="113" spans="1:20">
      <c r="A113" s="4">
        <v>109</v>
      </c>
      <c r="B113" s="17"/>
      <c r="C113" s="18"/>
      <c r="D113" s="18"/>
      <c r="E113" s="19"/>
      <c r="F113" s="18"/>
      <c r="G113" s="19"/>
      <c r="H113" s="19"/>
      <c r="I113" s="17"/>
      <c r="J113" s="18"/>
      <c r="K113" s="18"/>
      <c r="L113" s="18"/>
      <c r="M113" s="18"/>
      <c r="N113" s="18"/>
      <c r="O113" s="18"/>
      <c r="P113" s="24"/>
      <c r="Q113" s="18"/>
      <c r="R113" s="18"/>
      <c r="S113" s="18"/>
      <c r="T113" s="18"/>
    </row>
    <row r="114" spans="1:20">
      <c r="A114" s="4">
        <v>110</v>
      </c>
      <c r="B114" s="17"/>
      <c r="C114" s="18"/>
      <c r="D114" s="18"/>
      <c r="E114" s="19"/>
      <c r="F114" s="18"/>
      <c r="G114" s="19"/>
      <c r="H114" s="19"/>
      <c r="I114" s="17"/>
      <c r="J114" s="18"/>
      <c r="K114" s="18"/>
      <c r="L114" s="18"/>
      <c r="M114" s="18"/>
      <c r="N114" s="18"/>
      <c r="O114" s="18"/>
      <c r="P114" s="24"/>
      <c r="Q114" s="18"/>
      <c r="R114" s="18"/>
      <c r="S114" s="18"/>
      <c r="T114" s="18"/>
    </row>
    <row r="115" spans="1:20">
      <c r="A115" s="4">
        <v>111</v>
      </c>
      <c r="B115" s="17"/>
      <c r="C115" s="18"/>
      <c r="D115" s="18"/>
      <c r="E115" s="19"/>
      <c r="F115" s="18"/>
      <c r="G115" s="19"/>
      <c r="H115" s="19"/>
      <c r="I115" s="17"/>
      <c r="J115" s="18"/>
      <c r="K115" s="18"/>
      <c r="L115" s="18"/>
      <c r="M115" s="18"/>
      <c r="N115" s="18"/>
      <c r="O115" s="18"/>
      <c r="P115" s="24"/>
      <c r="Q115" s="18"/>
      <c r="R115" s="18"/>
      <c r="S115" s="18"/>
      <c r="T115" s="18"/>
    </row>
    <row r="116" spans="1:20">
      <c r="A116" s="4">
        <v>112</v>
      </c>
      <c r="B116" s="17"/>
      <c r="C116" s="18"/>
      <c r="D116" s="18"/>
      <c r="E116" s="19"/>
      <c r="F116" s="18"/>
      <c r="G116" s="19"/>
      <c r="H116" s="19"/>
      <c r="I116" s="17"/>
      <c r="J116" s="18"/>
      <c r="K116" s="18"/>
      <c r="L116" s="18"/>
      <c r="M116" s="18"/>
      <c r="N116" s="18"/>
      <c r="O116" s="18"/>
      <c r="P116" s="24"/>
      <c r="Q116" s="18"/>
      <c r="R116" s="18"/>
      <c r="S116" s="18"/>
      <c r="T116" s="18"/>
    </row>
    <row r="117" spans="1:20">
      <c r="A117" s="4">
        <v>113</v>
      </c>
      <c r="B117" s="17"/>
      <c r="C117" s="18"/>
      <c r="D117" s="18"/>
      <c r="E117" s="19"/>
      <c r="F117" s="18"/>
      <c r="G117" s="19"/>
      <c r="H117" s="19"/>
      <c r="I117" s="17"/>
      <c r="J117" s="18"/>
      <c r="K117" s="18"/>
      <c r="L117" s="18"/>
      <c r="M117" s="18"/>
      <c r="N117" s="18"/>
      <c r="O117" s="18"/>
      <c r="P117" s="24"/>
      <c r="Q117" s="18"/>
      <c r="R117" s="18"/>
      <c r="S117" s="18"/>
      <c r="T117" s="18"/>
    </row>
    <row r="118" spans="1:20">
      <c r="A118" s="4">
        <v>114</v>
      </c>
      <c r="B118" s="17"/>
      <c r="C118" s="18"/>
      <c r="D118" s="18"/>
      <c r="E118" s="19"/>
      <c r="F118" s="18"/>
      <c r="G118" s="19"/>
      <c r="H118" s="19"/>
      <c r="I118" s="17"/>
      <c r="J118" s="18"/>
      <c r="K118" s="18"/>
      <c r="L118" s="18"/>
      <c r="M118" s="18"/>
      <c r="N118" s="18"/>
      <c r="O118" s="18"/>
      <c r="P118" s="24"/>
      <c r="Q118" s="18"/>
      <c r="R118" s="18"/>
      <c r="S118" s="18"/>
      <c r="T118" s="18"/>
    </row>
    <row r="119" spans="1:20">
      <c r="A119" s="4">
        <v>115</v>
      </c>
      <c r="B119" s="17"/>
      <c r="C119" s="18"/>
      <c r="D119" s="18"/>
      <c r="E119" s="19"/>
      <c r="F119" s="18"/>
      <c r="G119" s="19"/>
      <c r="H119" s="19"/>
      <c r="I119" s="17"/>
      <c r="J119" s="18"/>
      <c r="K119" s="18"/>
      <c r="L119" s="18"/>
      <c r="M119" s="18"/>
      <c r="N119" s="18"/>
      <c r="O119" s="18"/>
      <c r="P119" s="24"/>
      <c r="Q119" s="18"/>
      <c r="R119" s="18"/>
      <c r="S119" s="18"/>
      <c r="T119" s="18"/>
    </row>
    <row r="120" spans="1:20">
      <c r="A120" s="4">
        <v>116</v>
      </c>
      <c r="B120" s="17"/>
      <c r="C120" s="18"/>
      <c r="D120" s="18"/>
      <c r="E120" s="19"/>
      <c r="F120" s="18"/>
      <c r="G120" s="19"/>
      <c r="H120" s="19"/>
      <c r="I120" s="17"/>
      <c r="J120" s="18"/>
      <c r="K120" s="18"/>
      <c r="L120" s="18"/>
      <c r="M120" s="18"/>
      <c r="N120" s="18"/>
      <c r="O120" s="18"/>
      <c r="P120" s="24"/>
      <c r="Q120" s="18"/>
      <c r="R120" s="18"/>
      <c r="S120" s="18"/>
      <c r="T120" s="18"/>
    </row>
    <row r="121" spans="1:20">
      <c r="A121" s="4">
        <v>117</v>
      </c>
      <c r="B121" s="17"/>
      <c r="C121" s="18"/>
      <c r="D121" s="18"/>
      <c r="E121" s="19"/>
      <c r="F121" s="18"/>
      <c r="G121" s="19"/>
      <c r="H121" s="19"/>
      <c r="I121" s="17"/>
      <c r="J121" s="18"/>
      <c r="K121" s="18"/>
      <c r="L121" s="18"/>
      <c r="M121" s="18"/>
      <c r="N121" s="18"/>
      <c r="O121" s="18"/>
      <c r="P121" s="24"/>
      <c r="Q121" s="18"/>
      <c r="R121" s="18"/>
      <c r="S121" s="18"/>
      <c r="T121" s="18"/>
    </row>
    <row r="122" spans="1:20">
      <c r="A122" s="4">
        <v>118</v>
      </c>
      <c r="B122" s="17"/>
      <c r="C122" s="18"/>
      <c r="D122" s="18"/>
      <c r="E122" s="19"/>
      <c r="F122" s="18"/>
      <c r="G122" s="19"/>
      <c r="H122" s="19"/>
      <c r="I122" s="17"/>
      <c r="J122" s="18"/>
      <c r="K122" s="18"/>
      <c r="L122" s="18"/>
      <c r="M122" s="18"/>
      <c r="N122" s="18"/>
      <c r="O122" s="18"/>
      <c r="P122" s="24"/>
      <c r="Q122" s="18"/>
      <c r="R122" s="18"/>
      <c r="S122" s="18"/>
      <c r="T122" s="18"/>
    </row>
    <row r="123" spans="1:20">
      <c r="A123" s="4">
        <v>119</v>
      </c>
      <c r="B123" s="17"/>
      <c r="C123" s="18"/>
      <c r="D123" s="18"/>
      <c r="E123" s="19"/>
      <c r="F123" s="18"/>
      <c r="G123" s="19"/>
      <c r="H123" s="19"/>
      <c r="I123" s="17"/>
      <c r="J123" s="18"/>
      <c r="K123" s="18"/>
      <c r="L123" s="18"/>
      <c r="M123" s="18"/>
      <c r="N123" s="18"/>
      <c r="O123" s="18"/>
      <c r="P123" s="24"/>
      <c r="Q123" s="18"/>
      <c r="R123" s="18"/>
      <c r="S123" s="18"/>
      <c r="T123" s="18"/>
    </row>
    <row r="124" spans="1:20">
      <c r="A124" s="4">
        <v>120</v>
      </c>
      <c r="B124" s="17"/>
      <c r="C124" s="18"/>
      <c r="D124" s="18"/>
      <c r="E124" s="19"/>
      <c r="F124" s="18"/>
      <c r="G124" s="19"/>
      <c r="H124" s="19"/>
      <c r="I124" s="17"/>
      <c r="J124" s="18"/>
      <c r="K124" s="18"/>
      <c r="L124" s="18"/>
      <c r="M124" s="18"/>
      <c r="N124" s="18"/>
      <c r="O124" s="18"/>
      <c r="P124" s="24"/>
      <c r="Q124" s="18"/>
      <c r="R124" s="18"/>
      <c r="S124" s="18"/>
      <c r="T124" s="18"/>
    </row>
    <row r="125" spans="1:20">
      <c r="A125" s="4">
        <v>121</v>
      </c>
      <c r="B125" s="17"/>
      <c r="C125" s="18"/>
      <c r="D125" s="18"/>
      <c r="E125" s="19"/>
      <c r="F125" s="18"/>
      <c r="G125" s="19"/>
      <c r="H125" s="19"/>
      <c r="I125" s="17"/>
      <c r="J125" s="18"/>
      <c r="K125" s="18"/>
      <c r="L125" s="18"/>
      <c r="M125" s="18"/>
      <c r="N125" s="18"/>
      <c r="O125" s="18"/>
      <c r="P125" s="24"/>
      <c r="Q125" s="18"/>
      <c r="R125" s="18"/>
      <c r="S125" s="18"/>
      <c r="T125" s="18"/>
    </row>
    <row r="126" spans="1:20">
      <c r="A126" s="4">
        <v>122</v>
      </c>
      <c r="B126" s="17"/>
      <c r="C126" s="18"/>
      <c r="D126" s="18"/>
      <c r="E126" s="19"/>
      <c r="F126" s="18"/>
      <c r="G126" s="19"/>
      <c r="H126" s="19"/>
      <c r="I126" s="17"/>
      <c r="J126" s="18"/>
      <c r="K126" s="18"/>
      <c r="L126" s="18"/>
      <c r="M126" s="18"/>
      <c r="N126" s="18"/>
      <c r="O126" s="18"/>
      <c r="P126" s="24"/>
      <c r="Q126" s="18"/>
      <c r="R126" s="18"/>
      <c r="S126" s="18"/>
      <c r="T126" s="18"/>
    </row>
    <row r="127" spans="1:20">
      <c r="A127" s="4">
        <v>123</v>
      </c>
      <c r="B127" s="17"/>
      <c r="C127" s="18"/>
      <c r="D127" s="18"/>
      <c r="E127" s="19"/>
      <c r="F127" s="18"/>
      <c r="G127" s="19"/>
      <c r="H127" s="19"/>
      <c r="I127" s="17"/>
      <c r="J127" s="18"/>
      <c r="K127" s="18"/>
      <c r="L127" s="18"/>
      <c r="M127" s="18"/>
      <c r="N127" s="18"/>
      <c r="O127" s="18"/>
      <c r="P127" s="24"/>
      <c r="Q127" s="18"/>
      <c r="R127" s="18"/>
      <c r="S127" s="18"/>
      <c r="T127" s="18"/>
    </row>
    <row r="128" spans="1:20">
      <c r="A128" s="4">
        <v>124</v>
      </c>
      <c r="B128" s="17"/>
      <c r="C128" s="18"/>
      <c r="D128" s="18"/>
      <c r="E128" s="19"/>
      <c r="F128" s="18"/>
      <c r="G128" s="19"/>
      <c r="H128" s="19"/>
      <c r="I128" s="17"/>
      <c r="J128" s="18"/>
      <c r="K128" s="18"/>
      <c r="L128" s="18"/>
      <c r="M128" s="18"/>
      <c r="N128" s="18"/>
      <c r="O128" s="18"/>
      <c r="P128" s="24"/>
      <c r="Q128" s="18"/>
      <c r="R128" s="18"/>
      <c r="S128" s="18"/>
      <c r="T128" s="18"/>
    </row>
    <row r="129" spans="1:20">
      <c r="A129" s="4">
        <v>125</v>
      </c>
      <c r="B129" s="17"/>
      <c r="C129" s="18"/>
      <c r="D129" s="18"/>
      <c r="E129" s="19"/>
      <c r="F129" s="18"/>
      <c r="G129" s="19"/>
      <c r="H129" s="19"/>
      <c r="I129" s="17"/>
      <c r="J129" s="18"/>
      <c r="K129" s="18"/>
      <c r="L129" s="18"/>
      <c r="M129" s="18"/>
      <c r="N129" s="18"/>
      <c r="O129" s="18"/>
      <c r="P129" s="24"/>
      <c r="Q129" s="18"/>
      <c r="R129" s="18"/>
      <c r="S129" s="18"/>
      <c r="T129" s="18"/>
    </row>
    <row r="130" spans="1:20">
      <c r="A130" s="4">
        <v>126</v>
      </c>
      <c r="B130" s="17"/>
      <c r="C130" s="18"/>
      <c r="D130" s="18"/>
      <c r="E130" s="19"/>
      <c r="F130" s="18"/>
      <c r="G130" s="19"/>
      <c r="H130" s="19"/>
      <c r="I130" s="17"/>
      <c r="J130" s="18"/>
      <c r="K130" s="18"/>
      <c r="L130" s="18"/>
      <c r="M130" s="18"/>
      <c r="N130" s="18"/>
      <c r="O130" s="18"/>
      <c r="P130" s="24"/>
      <c r="Q130" s="18"/>
      <c r="R130" s="18"/>
      <c r="S130" s="18"/>
      <c r="T130" s="18"/>
    </row>
    <row r="131" spans="1:20">
      <c r="A131" s="4">
        <v>127</v>
      </c>
      <c r="B131" s="17"/>
      <c r="C131" s="18"/>
      <c r="D131" s="18"/>
      <c r="E131" s="19"/>
      <c r="F131" s="18"/>
      <c r="G131" s="19"/>
      <c r="H131" s="19"/>
      <c r="I131" s="17"/>
      <c r="J131" s="18"/>
      <c r="K131" s="18"/>
      <c r="L131" s="18"/>
      <c r="M131" s="18"/>
      <c r="N131" s="18"/>
      <c r="O131" s="18"/>
      <c r="P131" s="24"/>
      <c r="Q131" s="18"/>
      <c r="R131" s="18"/>
      <c r="S131" s="18"/>
      <c r="T131" s="18"/>
    </row>
    <row r="132" spans="1:20">
      <c r="A132" s="4">
        <v>128</v>
      </c>
      <c r="B132" s="17"/>
      <c r="C132" s="18"/>
      <c r="D132" s="18"/>
      <c r="E132" s="19"/>
      <c r="F132" s="18"/>
      <c r="G132" s="19"/>
      <c r="H132" s="19"/>
      <c r="I132" s="17"/>
      <c r="J132" s="18"/>
      <c r="K132" s="18"/>
      <c r="L132" s="18"/>
      <c r="M132" s="18"/>
      <c r="N132" s="18"/>
      <c r="O132" s="18"/>
      <c r="P132" s="24"/>
      <c r="Q132" s="18"/>
      <c r="R132" s="18"/>
      <c r="S132" s="18"/>
      <c r="T132" s="18"/>
    </row>
    <row r="133" spans="1:20">
      <c r="A133" s="4">
        <v>129</v>
      </c>
      <c r="B133" s="17"/>
      <c r="C133" s="18"/>
      <c r="D133" s="18"/>
      <c r="E133" s="19"/>
      <c r="F133" s="18"/>
      <c r="G133" s="19"/>
      <c r="H133" s="19"/>
      <c r="I133" s="17"/>
      <c r="J133" s="18"/>
      <c r="K133" s="18"/>
      <c r="L133" s="18"/>
      <c r="M133" s="18"/>
      <c r="N133" s="18"/>
      <c r="O133" s="18"/>
      <c r="P133" s="24"/>
      <c r="Q133" s="18"/>
      <c r="R133" s="18"/>
      <c r="S133" s="18"/>
      <c r="T133" s="18"/>
    </row>
    <row r="134" spans="1:20">
      <c r="A134" s="4">
        <v>130</v>
      </c>
      <c r="B134" s="17"/>
      <c r="C134" s="18"/>
      <c r="D134" s="18"/>
      <c r="E134" s="19"/>
      <c r="F134" s="18"/>
      <c r="G134" s="19"/>
      <c r="H134" s="19"/>
      <c r="I134" s="17"/>
      <c r="J134" s="18"/>
      <c r="K134" s="18"/>
      <c r="L134" s="18"/>
      <c r="M134" s="18"/>
      <c r="N134" s="18"/>
      <c r="O134" s="18"/>
      <c r="P134" s="24"/>
      <c r="Q134" s="18"/>
      <c r="R134" s="18"/>
      <c r="S134" s="18"/>
      <c r="T134" s="18"/>
    </row>
    <row r="135" spans="1:20">
      <c r="A135" s="4">
        <v>131</v>
      </c>
      <c r="B135" s="17"/>
      <c r="C135" s="18"/>
      <c r="D135" s="18"/>
      <c r="E135" s="19"/>
      <c r="F135" s="18"/>
      <c r="G135" s="19"/>
      <c r="H135" s="19"/>
      <c r="I135" s="17"/>
      <c r="J135" s="18"/>
      <c r="K135" s="18"/>
      <c r="L135" s="18"/>
      <c r="M135" s="18"/>
      <c r="N135" s="18"/>
      <c r="O135" s="18"/>
      <c r="P135" s="24"/>
      <c r="Q135" s="18"/>
      <c r="R135" s="18"/>
      <c r="S135" s="18"/>
      <c r="T135" s="18"/>
    </row>
    <row r="136" spans="1:20">
      <c r="A136" s="4">
        <v>132</v>
      </c>
      <c r="B136" s="17"/>
      <c r="C136" s="18"/>
      <c r="D136" s="18"/>
      <c r="E136" s="19"/>
      <c r="F136" s="18"/>
      <c r="G136" s="19"/>
      <c r="H136" s="19"/>
      <c r="I136" s="17"/>
      <c r="J136" s="18"/>
      <c r="K136" s="18"/>
      <c r="L136" s="18"/>
      <c r="M136" s="18"/>
      <c r="N136" s="18"/>
      <c r="O136" s="18"/>
      <c r="P136" s="24"/>
      <c r="Q136" s="18"/>
      <c r="R136" s="18"/>
      <c r="S136" s="18"/>
      <c r="T136" s="18"/>
    </row>
    <row r="137" spans="1:20">
      <c r="A137" s="4">
        <v>133</v>
      </c>
      <c r="B137" s="17"/>
      <c r="C137" s="18"/>
      <c r="D137" s="18"/>
      <c r="E137" s="19"/>
      <c r="F137" s="18"/>
      <c r="G137" s="19"/>
      <c r="H137" s="19"/>
      <c r="I137" s="17"/>
      <c r="J137" s="18"/>
      <c r="K137" s="18"/>
      <c r="L137" s="18"/>
      <c r="M137" s="18"/>
      <c r="N137" s="18"/>
      <c r="O137" s="18"/>
      <c r="P137" s="24"/>
      <c r="Q137" s="18"/>
      <c r="R137" s="18"/>
      <c r="S137" s="18"/>
      <c r="T137" s="18"/>
    </row>
    <row r="138" spans="1:20">
      <c r="A138" s="4">
        <v>134</v>
      </c>
      <c r="B138" s="17"/>
      <c r="C138" s="18"/>
      <c r="D138" s="18"/>
      <c r="E138" s="19"/>
      <c r="F138" s="18"/>
      <c r="G138" s="19"/>
      <c r="H138" s="19"/>
      <c r="I138" s="17"/>
      <c r="J138" s="18"/>
      <c r="K138" s="18"/>
      <c r="L138" s="18"/>
      <c r="M138" s="18"/>
      <c r="N138" s="18"/>
      <c r="O138" s="18"/>
      <c r="P138" s="24"/>
      <c r="Q138" s="18"/>
      <c r="R138" s="18"/>
      <c r="S138" s="18"/>
      <c r="T138" s="18"/>
    </row>
    <row r="139" spans="1:20">
      <c r="A139" s="4">
        <v>135</v>
      </c>
      <c r="B139" s="17"/>
      <c r="C139" s="18"/>
      <c r="D139" s="18"/>
      <c r="E139" s="19"/>
      <c r="F139" s="18"/>
      <c r="G139" s="19"/>
      <c r="H139" s="19"/>
      <c r="I139" s="17"/>
      <c r="J139" s="18"/>
      <c r="K139" s="18"/>
      <c r="L139" s="18"/>
      <c r="M139" s="18"/>
      <c r="N139" s="18"/>
      <c r="O139" s="18"/>
      <c r="P139" s="24"/>
      <c r="Q139" s="18"/>
      <c r="R139" s="18"/>
      <c r="S139" s="18"/>
      <c r="T139" s="18"/>
    </row>
    <row r="140" spans="1:20">
      <c r="A140" s="4">
        <v>136</v>
      </c>
      <c r="B140" s="17"/>
      <c r="C140" s="18"/>
      <c r="D140" s="18"/>
      <c r="E140" s="19"/>
      <c r="F140" s="18"/>
      <c r="G140" s="19"/>
      <c r="H140" s="19"/>
      <c r="I140" s="17"/>
      <c r="J140" s="18"/>
      <c r="K140" s="18"/>
      <c r="L140" s="18"/>
      <c r="M140" s="18"/>
      <c r="N140" s="18"/>
      <c r="O140" s="18"/>
      <c r="P140" s="24"/>
      <c r="Q140" s="18"/>
      <c r="R140" s="18"/>
      <c r="S140" s="18"/>
      <c r="T140" s="18"/>
    </row>
    <row r="141" spans="1:20">
      <c r="A141" s="4">
        <v>137</v>
      </c>
      <c r="B141" s="17"/>
      <c r="C141" s="18"/>
      <c r="D141" s="18"/>
      <c r="E141" s="19"/>
      <c r="F141" s="18"/>
      <c r="G141" s="19"/>
      <c r="H141" s="19"/>
      <c r="I141" s="17"/>
      <c r="J141" s="18"/>
      <c r="K141" s="18"/>
      <c r="L141" s="18"/>
      <c r="M141" s="18"/>
      <c r="N141" s="18"/>
      <c r="O141" s="18"/>
      <c r="P141" s="24"/>
      <c r="Q141" s="18"/>
      <c r="R141" s="18"/>
      <c r="S141" s="18"/>
      <c r="T141" s="18"/>
    </row>
    <row r="142" spans="1:20">
      <c r="A142" s="4">
        <v>138</v>
      </c>
      <c r="B142" s="17"/>
      <c r="C142" s="18"/>
      <c r="D142" s="18"/>
      <c r="E142" s="19"/>
      <c r="F142" s="18"/>
      <c r="G142" s="19"/>
      <c r="H142" s="19"/>
      <c r="I142" s="17"/>
      <c r="J142" s="18"/>
      <c r="K142" s="18"/>
      <c r="L142" s="18"/>
      <c r="M142" s="18"/>
      <c r="N142" s="18"/>
      <c r="O142" s="18"/>
      <c r="P142" s="24"/>
      <c r="Q142" s="18"/>
      <c r="R142" s="18"/>
      <c r="S142" s="18"/>
      <c r="T142" s="18"/>
    </row>
    <row r="143" spans="1:20">
      <c r="A143" s="4">
        <v>139</v>
      </c>
      <c r="B143" s="17"/>
      <c r="C143" s="18"/>
      <c r="D143" s="18"/>
      <c r="E143" s="19"/>
      <c r="F143" s="18"/>
      <c r="G143" s="19"/>
      <c r="H143" s="19"/>
      <c r="I143" s="17"/>
      <c r="J143" s="18"/>
      <c r="K143" s="18"/>
      <c r="L143" s="18"/>
      <c r="M143" s="18"/>
      <c r="N143" s="18"/>
      <c r="O143" s="18"/>
      <c r="P143" s="24"/>
      <c r="Q143" s="18"/>
      <c r="R143" s="18"/>
      <c r="S143" s="18"/>
      <c r="T143" s="18"/>
    </row>
    <row r="144" spans="1:20">
      <c r="A144" s="4">
        <v>140</v>
      </c>
      <c r="B144" s="17"/>
      <c r="C144" s="18"/>
      <c r="D144" s="18"/>
      <c r="E144" s="19"/>
      <c r="F144" s="18"/>
      <c r="G144" s="19"/>
      <c r="H144" s="19"/>
      <c r="I144" s="17"/>
      <c r="J144" s="18"/>
      <c r="K144" s="18"/>
      <c r="L144" s="18"/>
      <c r="M144" s="18"/>
      <c r="N144" s="18"/>
      <c r="O144" s="18"/>
      <c r="P144" s="24"/>
      <c r="Q144" s="18"/>
      <c r="R144" s="18"/>
      <c r="S144" s="18"/>
      <c r="T144" s="18"/>
    </row>
    <row r="145" spans="1:20">
      <c r="A145" s="4">
        <v>141</v>
      </c>
      <c r="B145" s="17"/>
      <c r="C145" s="18"/>
      <c r="D145" s="18"/>
      <c r="E145" s="19"/>
      <c r="F145" s="18"/>
      <c r="G145" s="19"/>
      <c r="H145" s="19"/>
      <c r="I145" s="17"/>
      <c r="J145" s="18"/>
      <c r="K145" s="18"/>
      <c r="L145" s="18"/>
      <c r="M145" s="18"/>
      <c r="N145" s="18"/>
      <c r="O145" s="18"/>
      <c r="P145" s="24"/>
      <c r="Q145" s="18"/>
      <c r="R145" s="18"/>
      <c r="S145" s="18"/>
      <c r="T145" s="18"/>
    </row>
    <row r="146" spans="1:20">
      <c r="A146" s="4">
        <v>142</v>
      </c>
      <c r="B146" s="17"/>
      <c r="C146" s="18"/>
      <c r="D146" s="18"/>
      <c r="E146" s="19"/>
      <c r="F146" s="18"/>
      <c r="G146" s="19"/>
      <c r="H146" s="19"/>
      <c r="I146" s="17"/>
      <c r="J146" s="18"/>
      <c r="K146" s="18"/>
      <c r="L146" s="18"/>
      <c r="M146" s="18"/>
      <c r="N146" s="18"/>
      <c r="O146" s="18"/>
      <c r="P146" s="24"/>
      <c r="Q146" s="18"/>
      <c r="R146" s="18"/>
      <c r="S146" s="18"/>
      <c r="T146" s="18"/>
    </row>
    <row r="147" spans="1:20">
      <c r="A147" s="4">
        <v>143</v>
      </c>
      <c r="B147" s="17"/>
      <c r="C147" s="18"/>
      <c r="D147" s="18"/>
      <c r="E147" s="19"/>
      <c r="F147" s="18"/>
      <c r="G147" s="19"/>
      <c r="H147" s="19"/>
      <c r="I147" s="17"/>
      <c r="J147" s="18"/>
      <c r="K147" s="18"/>
      <c r="L147" s="18"/>
      <c r="M147" s="18"/>
      <c r="N147" s="18"/>
      <c r="O147" s="18"/>
      <c r="P147" s="24"/>
      <c r="Q147" s="18"/>
      <c r="R147" s="18"/>
      <c r="S147" s="18"/>
      <c r="T147" s="18"/>
    </row>
    <row r="148" spans="1:20">
      <c r="A148" s="4">
        <v>144</v>
      </c>
      <c r="B148" s="17"/>
      <c r="C148" s="18"/>
      <c r="D148" s="18"/>
      <c r="E148" s="19"/>
      <c r="F148" s="18"/>
      <c r="G148" s="19"/>
      <c r="H148" s="19"/>
      <c r="I148" s="17"/>
      <c r="J148" s="18"/>
      <c r="K148" s="18"/>
      <c r="L148" s="18"/>
      <c r="M148" s="18"/>
      <c r="N148" s="18"/>
      <c r="O148" s="18"/>
      <c r="P148" s="24"/>
      <c r="Q148" s="18"/>
      <c r="R148" s="18"/>
      <c r="S148" s="18"/>
      <c r="T148" s="18"/>
    </row>
    <row r="149" spans="1:20">
      <c r="A149" s="4">
        <v>145</v>
      </c>
      <c r="B149" s="17"/>
      <c r="C149" s="18"/>
      <c r="D149" s="18"/>
      <c r="E149" s="19"/>
      <c r="F149" s="18"/>
      <c r="G149" s="19"/>
      <c r="H149" s="19"/>
      <c r="I149" s="17"/>
      <c r="J149" s="18"/>
      <c r="K149" s="18"/>
      <c r="L149" s="18"/>
      <c r="M149" s="18"/>
      <c r="N149" s="18"/>
      <c r="O149" s="18"/>
      <c r="P149" s="24"/>
      <c r="Q149" s="18"/>
      <c r="R149" s="18"/>
      <c r="S149" s="18"/>
      <c r="T149" s="18"/>
    </row>
    <row r="150" spans="1:20">
      <c r="A150" s="4">
        <v>146</v>
      </c>
      <c r="B150" s="17"/>
      <c r="C150" s="18"/>
      <c r="D150" s="18"/>
      <c r="E150" s="19"/>
      <c r="F150" s="18"/>
      <c r="G150" s="19"/>
      <c r="H150" s="19"/>
      <c r="I150" s="17"/>
      <c r="J150" s="18"/>
      <c r="K150" s="18"/>
      <c r="L150" s="18"/>
      <c r="M150" s="18"/>
      <c r="N150" s="18"/>
      <c r="O150" s="18"/>
      <c r="P150" s="24"/>
      <c r="Q150" s="18"/>
      <c r="R150" s="18"/>
      <c r="S150" s="18"/>
      <c r="T150" s="18"/>
    </row>
    <row r="151" spans="1:20">
      <c r="A151" s="4">
        <v>147</v>
      </c>
      <c r="B151" s="17"/>
      <c r="C151" s="18"/>
      <c r="D151" s="18"/>
      <c r="E151" s="19"/>
      <c r="F151" s="18"/>
      <c r="G151" s="19"/>
      <c r="H151" s="19"/>
      <c r="I151" s="17"/>
      <c r="J151" s="18"/>
      <c r="K151" s="18"/>
      <c r="L151" s="18"/>
      <c r="M151" s="18"/>
      <c r="N151" s="18"/>
      <c r="O151" s="18"/>
      <c r="P151" s="24"/>
      <c r="Q151" s="18"/>
      <c r="R151" s="18"/>
      <c r="S151" s="18"/>
      <c r="T151" s="18"/>
    </row>
    <row r="152" spans="1:20">
      <c r="A152" s="4">
        <v>148</v>
      </c>
      <c r="B152" s="17"/>
      <c r="C152" s="18"/>
      <c r="D152" s="18"/>
      <c r="E152" s="19"/>
      <c r="F152" s="18"/>
      <c r="G152" s="19"/>
      <c r="H152" s="19"/>
      <c r="I152" s="17"/>
      <c r="J152" s="18"/>
      <c r="K152" s="18"/>
      <c r="L152" s="18"/>
      <c r="M152" s="18"/>
      <c r="N152" s="18"/>
      <c r="O152" s="18"/>
      <c r="P152" s="24"/>
      <c r="Q152" s="18"/>
      <c r="R152" s="18"/>
      <c r="S152" s="18"/>
      <c r="T152" s="18"/>
    </row>
    <row r="153" spans="1:20">
      <c r="A153" s="4">
        <v>149</v>
      </c>
      <c r="B153" s="17"/>
      <c r="C153" s="18"/>
      <c r="D153" s="18"/>
      <c r="E153" s="19"/>
      <c r="F153" s="18"/>
      <c r="G153" s="19"/>
      <c r="H153" s="19"/>
      <c r="I153" s="17"/>
      <c r="J153" s="18"/>
      <c r="K153" s="18"/>
      <c r="L153" s="18"/>
      <c r="M153" s="18"/>
      <c r="N153" s="18"/>
      <c r="O153" s="18"/>
      <c r="P153" s="24"/>
      <c r="Q153" s="18"/>
      <c r="R153" s="18"/>
      <c r="S153" s="18"/>
      <c r="T153" s="18"/>
    </row>
    <row r="154" spans="1:20">
      <c r="A154" s="4">
        <v>150</v>
      </c>
      <c r="B154" s="17"/>
      <c r="C154" s="18"/>
      <c r="D154" s="18"/>
      <c r="E154" s="19"/>
      <c r="F154" s="18"/>
      <c r="G154" s="19"/>
      <c r="H154" s="19"/>
      <c r="I154" s="17"/>
      <c r="J154" s="18"/>
      <c r="K154" s="18"/>
      <c r="L154" s="18"/>
      <c r="M154" s="18"/>
      <c r="N154" s="18"/>
      <c r="O154" s="18"/>
      <c r="P154" s="24"/>
      <c r="Q154" s="18"/>
      <c r="R154" s="18"/>
      <c r="S154" s="18"/>
      <c r="T154" s="18"/>
    </row>
    <row r="155" spans="1:20">
      <c r="A155" s="4">
        <v>151</v>
      </c>
      <c r="B155" s="17"/>
      <c r="C155" s="18"/>
      <c r="D155" s="18"/>
      <c r="E155" s="19"/>
      <c r="F155" s="18"/>
      <c r="G155" s="19"/>
      <c r="H155" s="19"/>
      <c r="I155" s="17"/>
      <c r="J155" s="18"/>
      <c r="K155" s="18"/>
      <c r="L155" s="18"/>
      <c r="M155" s="18"/>
      <c r="N155" s="18"/>
      <c r="O155" s="18"/>
      <c r="P155" s="24"/>
      <c r="Q155" s="18"/>
      <c r="R155" s="18"/>
      <c r="S155" s="18"/>
      <c r="T155" s="18"/>
    </row>
    <row r="156" spans="1:20">
      <c r="A156" s="4">
        <v>152</v>
      </c>
      <c r="B156" s="17"/>
      <c r="C156" s="18"/>
      <c r="D156" s="18"/>
      <c r="E156" s="19"/>
      <c r="F156" s="18"/>
      <c r="G156" s="19"/>
      <c r="H156" s="19"/>
      <c r="I156" s="17"/>
      <c r="J156" s="18"/>
      <c r="K156" s="18"/>
      <c r="L156" s="18"/>
      <c r="M156" s="18"/>
      <c r="N156" s="18"/>
      <c r="O156" s="18"/>
      <c r="P156" s="24"/>
      <c r="Q156" s="18"/>
      <c r="R156" s="18"/>
      <c r="S156" s="18"/>
      <c r="T156" s="18"/>
    </row>
    <row r="157" spans="1:20">
      <c r="A157" s="4">
        <v>153</v>
      </c>
      <c r="B157" s="17"/>
      <c r="C157" s="18"/>
      <c r="D157" s="18"/>
      <c r="E157" s="19"/>
      <c r="F157" s="18"/>
      <c r="G157" s="19"/>
      <c r="H157" s="19"/>
      <c r="I157" s="17"/>
      <c r="J157" s="18"/>
      <c r="K157" s="18"/>
      <c r="L157" s="18"/>
      <c r="M157" s="18"/>
      <c r="N157" s="18"/>
      <c r="O157" s="18"/>
      <c r="P157" s="24"/>
      <c r="Q157" s="18"/>
      <c r="R157" s="18"/>
      <c r="S157" s="18"/>
      <c r="T157" s="18"/>
    </row>
    <row r="158" spans="1:20">
      <c r="A158" s="4">
        <v>154</v>
      </c>
      <c r="B158" s="17"/>
      <c r="C158" s="18"/>
      <c r="D158" s="18"/>
      <c r="E158" s="19"/>
      <c r="F158" s="18"/>
      <c r="G158" s="19"/>
      <c r="H158" s="19"/>
      <c r="I158" s="17"/>
      <c r="J158" s="18"/>
      <c r="K158" s="18"/>
      <c r="L158" s="18"/>
      <c r="M158" s="18"/>
      <c r="N158" s="18"/>
      <c r="O158" s="18"/>
      <c r="P158" s="24"/>
      <c r="Q158" s="18"/>
      <c r="R158" s="18"/>
      <c r="S158" s="18"/>
      <c r="T158" s="18"/>
    </row>
    <row r="159" spans="1:20">
      <c r="A159" s="4">
        <v>155</v>
      </c>
      <c r="B159" s="17"/>
      <c r="C159" s="18"/>
      <c r="D159" s="18"/>
      <c r="E159" s="19"/>
      <c r="F159" s="18"/>
      <c r="G159" s="19"/>
      <c r="H159" s="19"/>
      <c r="I159" s="17"/>
      <c r="J159" s="18"/>
      <c r="K159" s="18"/>
      <c r="L159" s="18"/>
      <c r="M159" s="18"/>
      <c r="N159" s="18"/>
      <c r="O159" s="18"/>
      <c r="P159" s="24"/>
      <c r="Q159" s="18"/>
      <c r="R159" s="18"/>
      <c r="S159" s="18"/>
      <c r="T159" s="18"/>
    </row>
    <row r="160" spans="1:20">
      <c r="A160" s="4">
        <v>156</v>
      </c>
      <c r="B160" s="17"/>
      <c r="C160" s="18"/>
      <c r="D160" s="18"/>
      <c r="E160" s="19"/>
      <c r="F160" s="18"/>
      <c r="G160" s="19"/>
      <c r="H160" s="19"/>
      <c r="I160" s="17"/>
      <c r="J160" s="18"/>
      <c r="K160" s="18"/>
      <c r="L160" s="18"/>
      <c r="M160" s="18"/>
      <c r="N160" s="18"/>
      <c r="O160" s="18"/>
      <c r="P160" s="24"/>
      <c r="Q160" s="18"/>
      <c r="R160" s="18"/>
      <c r="S160" s="18"/>
      <c r="T160" s="18"/>
    </row>
    <row r="161" spans="1:20">
      <c r="A161" s="4">
        <v>157</v>
      </c>
      <c r="B161" s="17"/>
      <c r="C161" s="18"/>
      <c r="D161" s="18"/>
      <c r="E161" s="19"/>
      <c r="F161" s="18"/>
      <c r="G161" s="19"/>
      <c r="H161" s="19"/>
      <c r="I161" s="17"/>
      <c r="J161" s="18"/>
      <c r="K161" s="18"/>
      <c r="L161" s="18"/>
      <c r="M161" s="18"/>
      <c r="N161" s="18"/>
      <c r="O161" s="18"/>
      <c r="P161" s="24"/>
      <c r="Q161" s="18"/>
      <c r="R161" s="18"/>
      <c r="S161" s="18"/>
      <c r="T161" s="18"/>
    </row>
    <row r="162" spans="1:20">
      <c r="A162" s="4">
        <v>158</v>
      </c>
      <c r="B162" s="17"/>
      <c r="C162" s="18"/>
      <c r="D162" s="18"/>
      <c r="E162" s="19"/>
      <c r="F162" s="18"/>
      <c r="G162" s="19"/>
      <c r="H162" s="19"/>
      <c r="I162" s="17"/>
      <c r="J162" s="18"/>
      <c r="K162" s="18"/>
      <c r="L162" s="18"/>
      <c r="M162" s="18"/>
      <c r="N162" s="18"/>
      <c r="O162" s="18"/>
      <c r="P162" s="24"/>
      <c r="Q162" s="18"/>
      <c r="R162" s="18"/>
      <c r="S162" s="18"/>
      <c r="T162" s="18"/>
    </row>
    <row r="163" spans="1:20">
      <c r="A163" s="4">
        <v>159</v>
      </c>
      <c r="B163" s="17"/>
      <c r="C163" s="18"/>
      <c r="D163" s="18"/>
      <c r="E163" s="19"/>
      <c r="F163" s="18"/>
      <c r="G163" s="19"/>
      <c r="H163" s="19"/>
      <c r="I163" s="17"/>
      <c r="J163" s="18"/>
      <c r="K163" s="18"/>
      <c r="L163" s="18"/>
      <c r="M163" s="18"/>
      <c r="N163" s="18"/>
      <c r="O163" s="18"/>
      <c r="P163" s="24"/>
      <c r="Q163" s="18"/>
      <c r="R163" s="18"/>
      <c r="S163" s="18"/>
      <c r="T163" s="18"/>
    </row>
    <row r="164" spans="1:20">
      <c r="A164" s="4">
        <v>160</v>
      </c>
      <c r="B164" s="17"/>
      <c r="C164" s="18"/>
      <c r="D164" s="18"/>
      <c r="E164" s="19"/>
      <c r="F164" s="18"/>
      <c r="G164" s="19"/>
      <c r="H164" s="19"/>
      <c r="I164" s="17"/>
      <c r="J164" s="18"/>
      <c r="K164" s="18"/>
      <c r="L164" s="18"/>
      <c r="M164" s="18"/>
      <c r="N164" s="18"/>
      <c r="O164" s="18"/>
      <c r="P164" s="24"/>
      <c r="Q164" s="18"/>
      <c r="R164" s="18"/>
      <c r="S164" s="18"/>
      <c r="T164" s="18"/>
    </row>
    <row r="165" spans="1:20">
      <c r="A165" s="21" t="s">
        <v>11</v>
      </c>
      <c r="B165" s="41"/>
      <c r="C165" s="21">
        <f>COUNTIFS(C5:C164,"*")</f>
        <v>70</v>
      </c>
      <c r="D165" s="21"/>
      <c r="E165" s="13"/>
      <c r="F165" s="21"/>
      <c r="G165" s="21">
        <f>SUM(G5:G164)</f>
        <v>2484</v>
      </c>
      <c r="H165" s="21">
        <f>SUM(H5:H164)</f>
        <v>3056</v>
      </c>
      <c r="I165" s="21">
        <f>SUM(I5:I164)</f>
        <v>5472</v>
      </c>
      <c r="J165" s="21"/>
      <c r="K165" s="21"/>
      <c r="L165" s="21"/>
      <c r="M165" s="21"/>
      <c r="N165" s="21"/>
      <c r="O165" s="21"/>
      <c r="P165" s="14"/>
      <c r="Q165" s="21"/>
      <c r="R165" s="21"/>
      <c r="S165" s="21"/>
      <c r="T165" s="12"/>
    </row>
    <row r="166" spans="1:20">
      <c r="A166" s="46" t="s">
        <v>66</v>
      </c>
      <c r="B166" s="10">
        <f>COUNTIF(B$5:B$164,"Team 1")</f>
        <v>34</v>
      </c>
      <c r="C166" s="46" t="s">
        <v>29</v>
      </c>
      <c r="D166" s="10">
        <f>COUNTIF(D5:D164,"Anganwadi")</f>
        <v>31</v>
      </c>
    </row>
    <row r="167" spans="1:20">
      <c r="A167" s="46" t="s">
        <v>67</v>
      </c>
      <c r="B167" s="10">
        <f>COUNTIF(B$6:B$164,"Team 2")</f>
        <v>36</v>
      </c>
      <c r="C167" s="46" t="s">
        <v>27</v>
      </c>
      <c r="D167" s="10">
        <f>COUNTIF(D5:D164,"School")</f>
        <v>38</v>
      </c>
    </row>
  </sheetData>
  <sheetProtection formatCells="0" deleteColumns="0" deleteRows="0"/>
  <mergeCells count="20">
    <mergeCell ref="A1:S1"/>
    <mergeCell ref="A3:A4"/>
    <mergeCell ref="C3:C4"/>
    <mergeCell ref="D3:D4"/>
    <mergeCell ref="E3:E4"/>
    <mergeCell ref="F3:F4"/>
    <mergeCell ref="G3:I3"/>
    <mergeCell ref="J3:J4"/>
    <mergeCell ref="K3:K4"/>
    <mergeCell ref="R3:R4"/>
    <mergeCell ref="S3:S4"/>
    <mergeCell ref="T3:T4"/>
    <mergeCell ref="A2:C2"/>
    <mergeCell ref="L3:L4"/>
    <mergeCell ref="M3:M4"/>
    <mergeCell ref="N3:N4"/>
    <mergeCell ref="O3:O4"/>
    <mergeCell ref="P3:P4"/>
    <mergeCell ref="Q3:Q4"/>
    <mergeCell ref="B3:B4"/>
  </mergeCells>
  <dataValidations count="3">
    <dataValidation type="list" allowBlank="1" showInputMessage="1" showErrorMessage="1" error="Please select type of institution from drop down list." sqref="D5:D164">
      <formula1>"Anganwadi,School"</formula1>
    </dataValidation>
    <dataValidation type="list" allowBlank="1" showInputMessage="1" showErrorMessage="1" sqref="D165">
      <formula1>"School,Anganwadi Centre"</formula1>
    </dataValidation>
    <dataValidation type="list" allowBlank="1" showInputMessage="1" showErrorMessage="1" sqref="B5:B164">
      <formula1>"Team 1, Team 2"</formula1>
    </dataValidation>
  </dataValidations>
  <printOptions horizontalCentered="1"/>
  <pageMargins left="0.35433070866141736" right="0.23622047244094491" top="0.43307086614173229" bottom="0.43307086614173229" header="0.31496062992125984" footer="0.23622047244094491"/>
  <pageSetup paperSize="5" scale="65" fitToHeight="11000" orientation="landscape" horizontalDpi="0" verticalDpi="0" r:id="rId1"/>
  <headerFooter>
    <oddFooter>&amp;CPages &amp;P of &amp;N</oddFooter>
  </headerFooter>
</worksheet>
</file>

<file path=xl/worksheets/sheet8.xml><?xml version="1.0" encoding="utf-8"?>
<worksheet xmlns="http://schemas.openxmlformats.org/spreadsheetml/2006/main" xmlns:r="http://schemas.openxmlformats.org/officeDocument/2006/relationships">
  <sheetPr>
    <tabColor rgb="FF7030A0"/>
    <pageSetUpPr fitToPage="1"/>
  </sheetPr>
  <dimension ref="A1:K28"/>
  <sheetViews>
    <sheetView tabSelected="1" workbookViewId="0">
      <selection activeCell="B16" sqref="B16:B27"/>
    </sheetView>
  </sheetViews>
  <sheetFormatPr defaultRowHeight="16.5"/>
  <cols>
    <col min="1" max="1" width="6.42578125" style="36" customWidth="1"/>
    <col min="2" max="2" width="9.85546875" style="26" customWidth="1"/>
    <col min="3" max="3" width="13.42578125" style="26" customWidth="1"/>
    <col min="4" max="6" width="12" style="26" customWidth="1"/>
    <col min="7" max="7" width="14.7109375" style="26" customWidth="1"/>
    <col min="8" max="8" width="13.140625" style="26" customWidth="1"/>
    <col min="9" max="9" width="11.42578125" style="26" customWidth="1"/>
    <col min="10" max="10" width="10.85546875" style="26" customWidth="1"/>
    <col min="11" max="16384" width="9.140625" style="26"/>
  </cols>
  <sheetData>
    <row r="1" spans="1:11" ht="46.5" customHeight="1">
      <c r="A1" s="216" t="s">
        <v>921</v>
      </c>
      <c r="B1" s="216"/>
      <c r="C1" s="216"/>
      <c r="D1" s="216"/>
      <c r="E1" s="216"/>
      <c r="F1" s="217"/>
      <c r="G1" s="217"/>
      <c r="H1" s="217"/>
      <c r="I1" s="217"/>
      <c r="J1" s="217"/>
    </row>
    <row r="2" spans="1:11" ht="25.5">
      <c r="A2" s="218" t="s">
        <v>0</v>
      </c>
      <c r="B2" s="219"/>
      <c r="C2" s="220" t="str">
        <f>'Block at a Glance'!C2:D2</f>
        <v>ASSAM</v>
      </c>
      <c r="D2" s="221"/>
      <c r="E2" s="27" t="s">
        <v>1</v>
      </c>
      <c r="F2" s="222" t="str">
        <f>'Block at a Glance'!F2:I2</f>
        <v>BONGAIGAON</v>
      </c>
      <c r="G2" s="223"/>
      <c r="H2" s="28" t="s">
        <v>28</v>
      </c>
      <c r="I2" s="222" t="str">
        <f>'Block at a Glance'!M2:M2</f>
        <v>BOITAMARI</v>
      </c>
      <c r="J2" s="223"/>
    </row>
    <row r="3" spans="1:11" ht="28.5" customHeight="1">
      <c r="A3" s="227" t="s">
        <v>70</v>
      </c>
      <c r="B3" s="227"/>
      <c r="C3" s="227"/>
      <c r="D3" s="227"/>
      <c r="E3" s="227"/>
      <c r="F3" s="227"/>
      <c r="G3" s="227"/>
      <c r="H3" s="227"/>
      <c r="I3" s="227"/>
      <c r="J3" s="227"/>
    </row>
    <row r="4" spans="1:11">
      <c r="A4" s="226" t="s">
        <v>31</v>
      </c>
      <c r="B4" s="225" t="s">
        <v>32</v>
      </c>
      <c r="C4" s="224" t="s">
        <v>33</v>
      </c>
      <c r="D4" s="224" t="s">
        <v>40</v>
      </c>
      <c r="E4" s="224"/>
      <c r="F4" s="224"/>
      <c r="G4" s="224" t="s">
        <v>34</v>
      </c>
      <c r="H4" s="224" t="s">
        <v>41</v>
      </c>
      <c r="I4" s="224"/>
      <c r="J4" s="224"/>
    </row>
    <row r="5" spans="1:11" ht="22.5" customHeight="1">
      <c r="A5" s="226"/>
      <c r="B5" s="225"/>
      <c r="C5" s="224"/>
      <c r="D5" s="29" t="s">
        <v>9</v>
      </c>
      <c r="E5" s="29" t="s">
        <v>10</v>
      </c>
      <c r="F5" s="29" t="s">
        <v>11</v>
      </c>
      <c r="G5" s="224"/>
      <c r="H5" s="29" t="s">
        <v>9</v>
      </c>
      <c r="I5" s="29" t="s">
        <v>10</v>
      </c>
      <c r="J5" s="29" t="s">
        <v>11</v>
      </c>
    </row>
    <row r="6" spans="1:11" ht="22.5" customHeight="1">
      <c r="A6" s="47">
        <v>1</v>
      </c>
      <c r="B6" s="48" t="s">
        <v>389</v>
      </c>
      <c r="C6" s="32">
        <f>COUNTIFS('Oct''18'!D$5:D$164,"Anganwadi")</f>
        <v>30</v>
      </c>
      <c r="D6" s="33">
        <f>SUMIF('Oct''18'!$D$5:$D$164,"Anganwadi",'Oct''18'!$G$5:$G$164)</f>
        <v>924</v>
      </c>
      <c r="E6" s="33">
        <f>SUMIF('Oct''18'!$D$5:$D$164,"Anganwadi",'Oct''18'!$H$5:$H$164)</f>
        <v>1004</v>
      </c>
      <c r="F6" s="33">
        <f>+D6+E6</f>
        <v>1928</v>
      </c>
      <c r="G6" s="32">
        <f>COUNTIF('Oct''18'!D5:D164,"School")</f>
        <v>18</v>
      </c>
      <c r="H6" s="33">
        <f>SUMIF('Oct''18'!$D$5:$D$164,"School",'Oct''18'!$G$5:$G$164)</f>
        <v>729</v>
      </c>
      <c r="I6" s="33">
        <f>SUMIF('Oct''18'!$D$5:$D$164,"School",'Oct''18'!$H$5:$H$164)</f>
        <v>787</v>
      </c>
      <c r="J6" s="33">
        <f>+H6+I6</f>
        <v>1516</v>
      </c>
      <c r="K6" s="34"/>
    </row>
    <row r="7" spans="1:11" ht="22.5" customHeight="1">
      <c r="A7" s="30">
        <v>2</v>
      </c>
      <c r="B7" s="31" t="s">
        <v>390</v>
      </c>
      <c r="C7" s="32">
        <f>COUNTIF('Nov''18'!D5:D164,"Anganwadi")</f>
        <v>27</v>
      </c>
      <c r="D7" s="33">
        <f>SUMIF('Nov''18'!$D$5:$D$164,"Anganwadi",'Nov''18'!$G$5:$G$164)</f>
        <v>987</v>
      </c>
      <c r="E7" s="33">
        <f>SUMIF('Nov''18'!$D$5:$D$164,"Anganwadi",'Nov''18'!$H$5:$H$164)</f>
        <v>1041</v>
      </c>
      <c r="F7" s="33">
        <f t="shared" ref="F7:F11" si="0">+D7+E7</f>
        <v>2028</v>
      </c>
      <c r="G7" s="32">
        <f>COUNTIF('Nov''18'!D5:D164,"School")</f>
        <v>41</v>
      </c>
      <c r="H7" s="33">
        <f>SUMIF('Nov''18'!$D$5:$D$164,"School",'Nov''18'!$G$5:$G$164)</f>
        <v>2120</v>
      </c>
      <c r="I7" s="33">
        <f>SUMIF('Nov''18'!$D$5:$D$164,"School",'Nov''18'!$H$5:$H$164)</f>
        <v>2385</v>
      </c>
      <c r="J7" s="33">
        <f t="shared" ref="J7:J11" si="1">+H7+I7</f>
        <v>4505</v>
      </c>
    </row>
    <row r="8" spans="1:11" ht="22.5" customHeight="1">
      <c r="A8" s="30">
        <v>3</v>
      </c>
      <c r="B8" s="31" t="s">
        <v>391</v>
      </c>
      <c r="C8" s="32">
        <f>COUNTIF('Dec''18'!D5:D164,"Anganwadi")</f>
        <v>69</v>
      </c>
      <c r="D8" s="33">
        <f>SUMIF('Dec''18'!$D$5:$D$164,"Anganwadi",'Dec''18'!$G$5:$G$164)</f>
        <v>2333</v>
      </c>
      <c r="E8" s="33">
        <f>SUMIF('Dec''18'!$D$5:$D$164,"Anganwadi",'Dec''18'!$H$5:$H$164)</f>
        <v>2452</v>
      </c>
      <c r="F8" s="33">
        <f t="shared" si="0"/>
        <v>4785</v>
      </c>
      <c r="G8" s="32">
        <f>COUNTIF('Dec''18'!D5:D164,"School")</f>
        <v>0</v>
      </c>
      <c r="H8" s="33">
        <f>SUMIF('Dec''18'!$D$5:$D$164,"School",'Dec''18'!$G$5:$G$164)</f>
        <v>0</v>
      </c>
      <c r="I8" s="33">
        <f>SUMIF('Dec''18'!$D$5:$D$164,"School",'Dec''18'!$H$5:$H$164)</f>
        <v>0</v>
      </c>
      <c r="J8" s="33">
        <f t="shared" si="1"/>
        <v>0</v>
      </c>
    </row>
    <row r="9" spans="1:11" ht="22.5" customHeight="1">
      <c r="A9" s="30">
        <v>4</v>
      </c>
      <c r="B9" s="31" t="s">
        <v>922</v>
      </c>
      <c r="C9" s="32">
        <f>COUNTIF('Jan''19'!D5:D164,"Anganwadi")</f>
        <v>32</v>
      </c>
      <c r="D9" s="33">
        <f>SUMIF('Jan''19'!$D$5:$D$164,"Anganwadi",'Jan''19'!$G$5:$G$164)</f>
        <v>632</v>
      </c>
      <c r="E9" s="33">
        <f>SUMIF('Jan''19'!$D$5:$D$164,"Anganwadi",'Jan''19'!$H$5:$H$164)</f>
        <v>679</v>
      </c>
      <c r="F9" s="33">
        <f t="shared" si="0"/>
        <v>1311</v>
      </c>
      <c r="G9" s="32">
        <f>COUNTIF('Jan''19'!D5:D164,"School")</f>
        <v>39</v>
      </c>
      <c r="H9" s="33">
        <f>SUMIF('Jan''19'!$D$5:$D$164,"School",'Jan''19'!$G$5:$G$164)</f>
        <v>1374</v>
      </c>
      <c r="I9" s="33">
        <f>SUMIF('Jan''19'!$D$5:$D$164,"School",'Jan''19'!$H$5:$H$164)</f>
        <v>1457</v>
      </c>
      <c r="J9" s="33">
        <f t="shared" si="1"/>
        <v>2831</v>
      </c>
    </row>
    <row r="10" spans="1:11" ht="22.5" customHeight="1">
      <c r="A10" s="30">
        <v>5</v>
      </c>
      <c r="B10" s="31" t="s">
        <v>923</v>
      </c>
      <c r="C10" s="32">
        <f>COUNTIF('Feb''19'!D5:D164,"Anganwadi")</f>
        <v>40</v>
      </c>
      <c r="D10" s="33">
        <f>SUMIF('Feb''19'!$D$5:$D$164,"Anganwadi",'Feb''19'!$G$5:$G$164)</f>
        <v>1452</v>
      </c>
      <c r="E10" s="33">
        <f>SUMIF('Feb''19'!$D$5:$D$164,"Anganwadi",'Feb''19'!$H$5:$H$164)</f>
        <v>1462</v>
      </c>
      <c r="F10" s="33">
        <f t="shared" si="0"/>
        <v>2914</v>
      </c>
      <c r="G10" s="32">
        <f>COUNTIF('Feb''19'!D5:D164,"School")</f>
        <v>38</v>
      </c>
      <c r="H10" s="33">
        <f>SUMIF('Feb''19'!$D$5:$D$164,"School",'Feb''19'!$G$5:$G$164)</f>
        <v>1692</v>
      </c>
      <c r="I10" s="33">
        <f>SUMIF('Feb''19'!$D$5:$D$164,"School",'Feb''19'!$H$5:$H$164)</f>
        <v>1702</v>
      </c>
      <c r="J10" s="33">
        <f t="shared" si="1"/>
        <v>3394</v>
      </c>
    </row>
    <row r="11" spans="1:11" ht="22.5" customHeight="1">
      <c r="A11" s="30">
        <v>6</v>
      </c>
      <c r="B11" s="31" t="s">
        <v>924</v>
      </c>
      <c r="C11" s="32">
        <f>COUNTIF('Mar''19'!D5:D164,"Anganwadi")</f>
        <v>31</v>
      </c>
      <c r="D11" s="33">
        <f>SUMIF('Mar''19'!$D$5:$D$164,"Anganwadi",'Mar''19'!$G$5:$G$164)</f>
        <v>801</v>
      </c>
      <c r="E11" s="33">
        <f>SUMIF('Mar''19'!$D$5:$D$164,"Anganwadi",'Mar''19'!$H$5:$H$164)</f>
        <v>868</v>
      </c>
      <c r="F11" s="33">
        <f t="shared" si="0"/>
        <v>1669</v>
      </c>
      <c r="G11" s="32">
        <f>COUNTIF('Mar''19'!D5:D164,"School")</f>
        <v>38</v>
      </c>
      <c r="H11" s="33">
        <f>SUMIF('Mar''19'!$D$5:$D$164,"School",'Mar''19'!$G$5:$G$164)</f>
        <v>1648</v>
      </c>
      <c r="I11" s="33">
        <f>SUMIF('Mar''19'!$D$5:$D$164,"School",'Mar''19'!$H$5:$H$164)</f>
        <v>2155</v>
      </c>
      <c r="J11" s="33">
        <f t="shared" si="1"/>
        <v>3803</v>
      </c>
    </row>
    <row r="12" spans="1:11" ht="19.5" customHeight="1">
      <c r="A12" s="215" t="s">
        <v>42</v>
      </c>
      <c r="B12" s="215"/>
      <c r="C12" s="35">
        <f>SUM(C6:C11)</f>
        <v>229</v>
      </c>
      <c r="D12" s="35">
        <f t="shared" ref="D12:J12" si="2">SUM(D6:D11)</f>
        <v>7129</v>
      </c>
      <c r="E12" s="35">
        <f t="shared" si="2"/>
        <v>7506</v>
      </c>
      <c r="F12" s="35">
        <f t="shared" si="2"/>
        <v>14635</v>
      </c>
      <c r="G12" s="35">
        <f t="shared" si="2"/>
        <v>174</v>
      </c>
      <c r="H12" s="35">
        <f t="shared" si="2"/>
        <v>7563</v>
      </c>
      <c r="I12" s="35">
        <f t="shared" si="2"/>
        <v>8486</v>
      </c>
      <c r="J12" s="35">
        <f t="shared" si="2"/>
        <v>16049</v>
      </c>
    </row>
    <row r="14" spans="1:11">
      <c r="A14" s="210" t="s">
        <v>71</v>
      </c>
      <c r="B14" s="210"/>
      <c r="C14" s="210"/>
      <c r="D14" s="210"/>
      <c r="E14" s="210"/>
      <c r="F14" s="210"/>
    </row>
    <row r="15" spans="1:11" ht="82.5">
      <c r="A15" s="45" t="s">
        <v>31</v>
      </c>
      <c r="B15" s="44" t="s">
        <v>32</v>
      </c>
      <c r="C15" s="49" t="s">
        <v>68</v>
      </c>
      <c r="D15" s="43" t="s">
        <v>33</v>
      </c>
      <c r="E15" s="43" t="s">
        <v>34</v>
      </c>
      <c r="F15" s="43" t="s">
        <v>69</v>
      </c>
    </row>
    <row r="16" spans="1:11">
      <c r="A16" s="213">
        <v>1</v>
      </c>
      <c r="B16" s="211" t="s">
        <v>389</v>
      </c>
      <c r="C16" s="50" t="s">
        <v>66</v>
      </c>
      <c r="D16" s="32">
        <f>COUNTIFS('Oct''18'!B$5:B$164,"Team 1",'Oct''18'!D$5:D$164,"Anganwadi")</f>
        <v>15</v>
      </c>
      <c r="E16" s="32">
        <f>COUNTIFS('Oct''18'!B$5:B$164,"Team 1",'Oct''18'!D$5:D$164,"School")</f>
        <v>8</v>
      </c>
      <c r="F16" s="33">
        <f>SUMIF('Oct''18'!$B$5:$B$164,"Team 1",'Oct''18'!$I$5:$I$164)</f>
        <v>1617</v>
      </c>
    </row>
    <row r="17" spans="1:6">
      <c r="A17" s="214"/>
      <c r="B17" s="212"/>
      <c r="C17" s="50" t="s">
        <v>67</v>
      </c>
      <c r="D17" s="32">
        <f>COUNTIFS('Oct''18'!B$5:B$164,"Team 2",'Oct''18'!D$5:D$164,"Anganwadi")</f>
        <v>15</v>
      </c>
      <c r="E17" s="32">
        <f>COUNTIFS('Oct''18'!B$5:B$164,"Team 2",'Oct''18'!D$5:D$164,"School")</f>
        <v>10</v>
      </c>
      <c r="F17" s="33">
        <f>SUMIF('Oct''18'!$B$5:$B$164,"Team 2",'Oct''18'!$I$5:$I$164)</f>
        <v>1828</v>
      </c>
    </row>
    <row r="18" spans="1:6">
      <c r="A18" s="213">
        <v>2</v>
      </c>
      <c r="B18" s="211" t="s">
        <v>390</v>
      </c>
      <c r="C18" s="50" t="s">
        <v>66</v>
      </c>
      <c r="D18" s="32">
        <f>COUNTIFS('Nov''18'!B$5:B$164,"Team 1",'Nov''18'!D$5:D$164,"Anganwadi")</f>
        <v>18</v>
      </c>
      <c r="E18" s="32">
        <f>COUNTIFS('Nov''18'!B$5:B$164,"Team 1",'Nov''18'!D$5:D$164,"School")</f>
        <v>16</v>
      </c>
      <c r="F18" s="33">
        <f>SUMIF('Nov''18'!$B$5:$B$164,"Team 1",'Nov''18'!$I$5:$I$164)</f>
        <v>2842</v>
      </c>
    </row>
    <row r="19" spans="1:6">
      <c r="A19" s="214"/>
      <c r="B19" s="212"/>
      <c r="C19" s="50" t="s">
        <v>67</v>
      </c>
      <c r="D19" s="32">
        <f>COUNTIFS('Nov''18'!B$5:B$164,"Team 2",'Nov''18'!D$5:D$164,"Anganwadi")</f>
        <v>9</v>
      </c>
      <c r="E19" s="32">
        <f>COUNTIFS('Nov''18'!B$5:B$164,"Team 2",'Nov''18'!D$5:D$164,"School")</f>
        <v>25</v>
      </c>
      <c r="F19" s="33">
        <f>SUMIF('Nov''18'!$B$5:$B$164,"Team 2",'Nov''18'!$I$5:$I$164)</f>
        <v>3691</v>
      </c>
    </row>
    <row r="20" spans="1:6">
      <c r="A20" s="213">
        <v>3</v>
      </c>
      <c r="B20" s="211" t="s">
        <v>391</v>
      </c>
      <c r="C20" s="50" t="s">
        <v>66</v>
      </c>
      <c r="D20" s="32">
        <f>COUNTIFS('Dec''18'!B$5:B$164,"Team 1",'Dec''18'!D$5:D$164,"Anganwadi")</f>
        <v>34</v>
      </c>
      <c r="E20" s="32">
        <f>COUNTIFS('Dec''18'!B$5:B$164,"Team 1",'Dec''18'!D$5:D$164,"School")</f>
        <v>0</v>
      </c>
      <c r="F20" s="33">
        <f>SUMIF('Dec''18'!$B$5:$B$164,"Team 1",'Dec''18'!$I$5:$I$164)</f>
        <v>2370</v>
      </c>
    </row>
    <row r="21" spans="1:6">
      <c r="A21" s="214"/>
      <c r="B21" s="212"/>
      <c r="C21" s="50" t="s">
        <v>67</v>
      </c>
      <c r="D21" s="32">
        <f>COUNTIFS('Dec''18'!B$5:B$164,"Team 2",'Dec''18'!D$5:D$164,"Anganwadi")</f>
        <v>35</v>
      </c>
      <c r="E21" s="32">
        <f>COUNTIFS('Dec''18'!B$5:B$164,"Team 2",'Dec''18'!D$5:D$164,"School")</f>
        <v>0</v>
      </c>
      <c r="F21" s="33">
        <f>SUMIF('Dec''18'!$B$5:$B$164,"Team 2",'Dec''18'!$I$5:$I$164)</f>
        <v>2415</v>
      </c>
    </row>
    <row r="22" spans="1:6">
      <c r="A22" s="213">
        <v>4</v>
      </c>
      <c r="B22" s="211" t="s">
        <v>922</v>
      </c>
      <c r="C22" s="50" t="s">
        <v>66</v>
      </c>
      <c r="D22" s="32">
        <f>COUNTIFS('Jan''19'!B$5:B$164,"Team 1",'Jan''19'!D$5:D$164,"Anganwadi")</f>
        <v>14</v>
      </c>
      <c r="E22" s="32">
        <f>COUNTIFS('Jan''19'!B$5:B$164,"Team 1",'Jan''19'!D$5:D$164,"School")</f>
        <v>22</v>
      </c>
      <c r="F22" s="33">
        <f>SUMIF('Jan''19'!$B$5:$B$164,"Team 1",'Jan''19'!$I$5:$I$164)</f>
        <v>2396</v>
      </c>
    </row>
    <row r="23" spans="1:6">
      <c r="A23" s="214"/>
      <c r="B23" s="212"/>
      <c r="C23" s="50" t="s">
        <v>67</v>
      </c>
      <c r="D23" s="32">
        <f>COUNTIFS('Jan''19'!B$5:B$164,"Team 2",'Jan''19'!D$5:D$164,"Anganwadi")</f>
        <v>18</v>
      </c>
      <c r="E23" s="32">
        <f>COUNTIFS('Jan''19'!B$5:B$164,"Team 2",'Jan''19'!D$5:D$164,"School")</f>
        <v>17</v>
      </c>
      <c r="F23" s="33">
        <f>SUMIF('Jan''19'!$B$5:$B$164,"Team 2",'Jan''19'!$I$5:$I$164)</f>
        <v>1746</v>
      </c>
    </row>
    <row r="24" spans="1:6">
      <c r="A24" s="213">
        <v>5</v>
      </c>
      <c r="B24" s="211" t="s">
        <v>923</v>
      </c>
      <c r="C24" s="50" t="s">
        <v>66</v>
      </c>
      <c r="D24" s="32">
        <f>COUNTIFS('Feb''19'!B$5:B$164,"Team 1",'Feb''19'!D$5:D$164,"Anganwadi")</f>
        <v>25</v>
      </c>
      <c r="E24" s="32">
        <f>COUNTIFS('Feb''19'!B$5:B$164,"Team 1",'Feb''19'!D$5:D$164,"School")</f>
        <v>16</v>
      </c>
      <c r="F24" s="33">
        <f>SUMIF('Feb''19'!$B$5:$B$164,"Team 1",'Feb''19'!$I$5:$I$164)</f>
        <v>3164</v>
      </c>
    </row>
    <row r="25" spans="1:6">
      <c r="A25" s="214"/>
      <c r="B25" s="212"/>
      <c r="C25" s="50" t="s">
        <v>67</v>
      </c>
      <c r="D25" s="32">
        <f>COUNTIFS('Feb''19'!B$5:B$164,"Team 2",'Feb''19'!D$5:D$164,"Anganwadi")</f>
        <v>15</v>
      </c>
      <c r="E25" s="32">
        <f>COUNTIFS('Feb''19'!B$5:B$164,"Team 2",'Feb''19'!D$5:D$164,"School")</f>
        <v>22</v>
      </c>
      <c r="F25" s="33">
        <f>SUMIF('Feb''19'!$B$5:$B$164,"Team 2",'Feb''19'!$I$5:$I$164)</f>
        <v>2737</v>
      </c>
    </row>
    <row r="26" spans="1:6">
      <c r="A26" s="213">
        <v>6</v>
      </c>
      <c r="B26" s="211" t="s">
        <v>924</v>
      </c>
      <c r="C26" s="50" t="s">
        <v>66</v>
      </c>
      <c r="D26" s="32">
        <f>COUNTIFS('Mar''19'!B$5:B$164,"Team 1",'Mar''19'!D$5:D$164,"Anganwadi")</f>
        <v>13</v>
      </c>
      <c r="E26" s="32">
        <f>COUNTIFS('Mar''19'!B$5:B$164,"Team 1",'Mar''19'!D$5:D$164,"School")</f>
        <v>20</v>
      </c>
      <c r="F26" s="33">
        <f>SUMIF('Mar''19'!$B$5:$B$164,"Team 1",'Mar''19'!$I$5:$I$164)</f>
        <v>2409</v>
      </c>
    </row>
    <row r="27" spans="1:6">
      <c r="A27" s="214"/>
      <c r="B27" s="212"/>
      <c r="C27" s="50" t="s">
        <v>67</v>
      </c>
      <c r="D27" s="32">
        <f>COUNTIFS('Mar''19'!B$5:B$164,"Team 2",'Mar''19'!D$5:D$164,"Anganwadi")</f>
        <v>18</v>
      </c>
      <c r="E27" s="32">
        <f>COUNTIFS('Mar''19'!B$5:B$164,"Team 2",'Mar''19'!D$5:D$164,"School")</f>
        <v>18</v>
      </c>
      <c r="F27" s="33">
        <f>SUMIF('Mar''19'!$B$5:$B$164,"Team 2",'Mar''19'!$I$5:$I$164)</f>
        <v>3063</v>
      </c>
    </row>
    <row r="28" spans="1:6">
      <c r="A28" s="42" t="s">
        <v>42</v>
      </c>
      <c r="B28" s="42"/>
      <c r="C28" s="42"/>
      <c r="D28" s="42">
        <f>SUM(D16:D27)</f>
        <v>229</v>
      </c>
      <c r="E28" s="42">
        <f>SUM(E16:E27)</f>
        <v>174</v>
      </c>
      <c r="F28" s="42">
        <f>SUM(F16:F27)</f>
        <v>30278</v>
      </c>
    </row>
  </sheetData>
  <mergeCells count="26">
    <mergeCell ref="A12:B12"/>
    <mergeCell ref="A1:J1"/>
    <mergeCell ref="A2:B2"/>
    <mergeCell ref="C2:D2"/>
    <mergeCell ref="F2:G2"/>
    <mergeCell ref="I2:J2"/>
    <mergeCell ref="D4:F4"/>
    <mergeCell ref="B4:B5"/>
    <mergeCell ref="C4:C5"/>
    <mergeCell ref="A4:A5"/>
    <mergeCell ref="H4:J4"/>
    <mergeCell ref="G4:G5"/>
    <mergeCell ref="A3:J3"/>
    <mergeCell ref="A14:F14"/>
    <mergeCell ref="B26:B27"/>
    <mergeCell ref="A16:A17"/>
    <mergeCell ref="A18:A19"/>
    <mergeCell ref="A20:A21"/>
    <mergeCell ref="A22:A23"/>
    <mergeCell ref="A24:A25"/>
    <mergeCell ref="A26:A27"/>
    <mergeCell ref="B16:B17"/>
    <mergeCell ref="B18:B19"/>
    <mergeCell ref="B20:B21"/>
    <mergeCell ref="B22:B23"/>
    <mergeCell ref="B24:B25"/>
  </mergeCells>
  <printOptions horizontalCentered="1"/>
  <pageMargins left="0.38" right="0.38" top="0.42" bottom="0.36" header="0.3" footer="0.3"/>
  <pageSetup paperSize="9" scale="89"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vt:i4>
      </vt:variant>
    </vt:vector>
  </HeadingPairs>
  <TitlesOfParts>
    <vt:vector size="14" baseType="lpstr">
      <vt:lpstr>Block at a Glance</vt:lpstr>
      <vt:lpstr>Oct'18</vt:lpstr>
      <vt:lpstr>Nov'18</vt:lpstr>
      <vt:lpstr>Dec'18</vt:lpstr>
      <vt:lpstr>Jan'19</vt:lpstr>
      <vt:lpstr>Feb'19</vt:lpstr>
      <vt:lpstr>Mar'19</vt:lpstr>
      <vt:lpstr>Summary Sheet</vt:lpstr>
      <vt:lpstr>'Dec''18'!Print_Titles</vt:lpstr>
      <vt:lpstr>'Feb''19'!Print_Titles</vt:lpstr>
      <vt:lpstr>'Jan''19'!Print_Titles</vt:lpstr>
      <vt:lpstr>'Mar''19'!Print_Titles</vt:lpstr>
      <vt:lpstr>'Nov''18'!Print_Titles</vt:lpstr>
      <vt:lpstr>'Oct''18'!Print_Titles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2018-12-24T05:40:59Z</dcterms:modified>
</cp:coreProperties>
</file>