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345" windowWidth="14805" windowHeight="777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2" i="11" s="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0" i="11" s="1"/>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 i="5"/>
  <c r="I104"/>
  <c r="I105"/>
  <c r="I106"/>
  <c r="I107"/>
  <c r="I108"/>
  <c r="I109"/>
  <c r="I110"/>
  <c r="I111"/>
  <c r="I112"/>
  <c r="I113"/>
  <c r="I114"/>
  <c r="I115"/>
  <c r="I116"/>
  <c r="I117"/>
  <c r="I118"/>
  <c r="I119"/>
  <c r="I120"/>
  <c r="I121"/>
  <c r="I122"/>
  <c r="C2" i="11"/>
  <c r="I2"/>
  <c r="F2"/>
  <c r="I56" i="5"/>
  <c r="I70"/>
  <c r="I71"/>
  <c r="I72"/>
  <c r="I73"/>
  <c r="I74"/>
  <c r="I75"/>
  <c r="I76"/>
  <c r="I77"/>
  <c r="I78"/>
  <c r="I79"/>
  <c r="I80"/>
  <c r="I81"/>
  <c r="I82"/>
  <c r="I83"/>
  <c r="I84"/>
  <c r="I85"/>
  <c r="I86"/>
  <c r="I87"/>
  <c r="I88"/>
  <c r="I89"/>
  <c r="I90"/>
  <c r="I91"/>
  <c r="I92"/>
  <c r="I93"/>
  <c r="I94"/>
  <c r="I95"/>
  <c r="I96"/>
  <c r="I97"/>
  <c r="I98"/>
  <c r="I99"/>
  <c r="I100"/>
  <c r="I101"/>
  <c r="I102"/>
  <c r="I103"/>
  <c r="F21" i="11" l="1"/>
  <c r="F23"/>
  <c r="F18"/>
  <c r="F17"/>
  <c r="F26"/>
  <c r="F19"/>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I7"/>
  <c r="I5"/>
  <c r="F16" i="11" l="1"/>
  <c r="F28" s="1"/>
  <c r="C12"/>
  <c r="I165" i="5"/>
  <c r="F12" i="11"/>
  <c r="J12"/>
</calcChain>
</file>

<file path=xl/sharedStrings.xml><?xml version="1.0" encoding="utf-8"?>
<sst xmlns="http://schemas.openxmlformats.org/spreadsheetml/2006/main" count="3175" uniqueCount="665">
  <si>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</si>
  <si>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</si>
  <si>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</si>
  <si>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</si>
  <si>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</si>
  <si>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</si>
  <si>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</si>
  <si>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</si>
  <si>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</si>
  <si>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</si>
  <si>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</si>
  <si>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</si>
  <si>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</si>
  <si>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</si>
  <si>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</si>
  <si>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</si>
  <si>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</si>
  <si>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</si>
  <si>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</si>
  <si>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</si>
  <si>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</si>
  <si>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</si>
  <si>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</si>
  <si>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</si>
  <si>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</si>
  <si>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</si>
  <si>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</si>
  <si>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</si>
  <si>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</si>
  <si>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</si>
  <si>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</si>
  <si>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</si>
  <si>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</si>
  <si>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</si>
  <si>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</si>
  <si>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</si>
  <si>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</si>
  <si>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</si>
  <si>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</si>
  <si>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</si>
  <si>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</si>
  <si>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</si>
  <si>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</si>
  <si>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</si>
  <si>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</si>
  <si>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</si>
  <si>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</si>
  <si>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</si>
  <si>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</si>
  <si>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</si>
  <si>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</si>
  <si>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</si>
  <si>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</si>
  <si>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</si>
  <si>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</si>
  <si>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</si>
  <si>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</si>
  <si>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</si>
  <si>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</si>
  <si>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</si>
  <si>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</si>
  <si>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</si>
  <si>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</si>
  <si>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</si>
  <si>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</si>
  <si>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</si>
  <si>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</si>
  <si>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</si>
  <si>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</si>
  <si>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</si>
  <si>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</si>
  <si>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</si>
  <si>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</si>
  <si>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BARPETA</t>
  </si>
  <si>
    <t>CHENGA</t>
  </si>
  <si>
    <t>DR. DHIRAJ DEKA</t>
  </si>
  <si>
    <t>DR. NAZRUL SIKDAR</t>
  </si>
  <si>
    <t>NAZRUL ISLAM</t>
  </si>
  <si>
    <t>SAJONI BARO</t>
  </si>
  <si>
    <t>DR. MANIAR HUSSAIN KHAN</t>
  </si>
  <si>
    <t>MIZANUR RAHMAN</t>
  </si>
  <si>
    <t>OHEDA PARBIN</t>
  </si>
  <si>
    <t>MR. BIMAL MAHANTA</t>
  </si>
  <si>
    <t>676 CHENGA MUSALMANPARA PRAC.</t>
  </si>
  <si>
    <t>LP</t>
  </si>
  <si>
    <t>1389 JALAL PINJIRA L.P.</t>
  </si>
  <si>
    <t>9 NO BAHARI KUMARPARA AWC</t>
  </si>
  <si>
    <t>15 NO NIZ BAHARI AWC</t>
  </si>
  <si>
    <t>MUSSALMANGAON MEM</t>
  </si>
  <si>
    <t>1119 CHENGA MUSALMAN PUBPARA L</t>
  </si>
  <si>
    <t>49 NO HARIPUR PULAR PAR AWC</t>
  </si>
  <si>
    <t>50 NO EYASIN PRESIDENT SUPA AWC</t>
  </si>
  <si>
    <t>18 BAHARI GIRLS M.V.S</t>
  </si>
  <si>
    <t>HIGH</t>
  </si>
  <si>
    <t>10 NO BAHARI BOYS M.V. SCHOOL</t>
  </si>
  <si>
    <t xml:space="preserve">118 NO UTTAR BAHARI AWC </t>
  </si>
  <si>
    <t>119 NO NIZ BAHARI AWC</t>
  </si>
  <si>
    <t>86 NO BAHARI M. PARA AWC</t>
  </si>
  <si>
    <t>120 NO BAHARI KALITAPARA AWC</t>
  </si>
  <si>
    <t>1028 BAHARI KUMARPARA L.P.</t>
  </si>
  <si>
    <t>1030 BAHARI KALITA PARA L.P.</t>
  </si>
  <si>
    <t>969 CHENGA DAKSHIN PARA L.P</t>
  </si>
  <si>
    <t>1595.CHENGA MILLON L.P</t>
  </si>
  <si>
    <t>59 NO AWC,DAKHIN GODHUNI</t>
  </si>
  <si>
    <t>36  NO AWC, DAKHIN GODHUNI</t>
  </si>
  <si>
    <t>885 DAKSHIN GODHUNI LPS</t>
  </si>
  <si>
    <t>395 DAKHIN GODHUNI L.PS</t>
  </si>
  <si>
    <t>46 NO FULBARI PACHIM PARA AWC</t>
  </si>
  <si>
    <t>47 NO MUNCHI PARA SUPA AWC</t>
  </si>
  <si>
    <t>1891 FULBARI L.P.</t>
  </si>
  <si>
    <t>77. CHUTIAPARA LP</t>
  </si>
  <si>
    <t>3 NO DAKHIN BAMPARA AWC</t>
  </si>
  <si>
    <t>30 NO UTTAR BAMPARA BAMUN SUPA AWC</t>
  </si>
  <si>
    <t>DAKSHIN BAMPARA LPS.</t>
  </si>
  <si>
    <t>86 BAMPARA L.P</t>
  </si>
  <si>
    <t>22 NO GAREMARI-I</t>
  </si>
  <si>
    <t>23 NO GAREMARI-II</t>
  </si>
  <si>
    <t>1605 GOREMARI BILPAR L.P.</t>
  </si>
  <si>
    <t>1118.GAREMARI L.P</t>
  </si>
  <si>
    <t>26 NO MAJDIA-I</t>
  </si>
  <si>
    <t>SARTHEBARI HS SCHOOL</t>
  </si>
  <si>
    <t>HS</t>
  </si>
  <si>
    <t>27 NO MAJDIA-II</t>
  </si>
  <si>
    <t>79 NO MAJDIA-III</t>
  </si>
  <si>
    <t>PUB GAREMARI LPS</t>
  </si>
  <si>
    <t>254.PALLA L.P</t>
  </si>
  <si>
    <t>1 NO SANKARDEV BHARI DHUWA GHAT MINI AWC</t>
  </si>
  <si>
    <t>2 NO DAKHIN BARCHENGA MINI AWC</t>
  </si>
  <si>
    <t>NAVAJYOTI HIGH SCHOOL</t>
  </si>
  <si>
    <t>7 CHENGA GIRLS M.V.</t>
  </si>
  <si>
    <t>7 NO KHUDRA AMRIKHOWA-I</t>
  </si>
  <si>
    <t>8 NO KHDURA AMRIKHOWA-II</t>
  </si>
  <si>
    <t>AMRIKHOWA BALIKA VIDYALAY HS</t>
  </si>
  <si>
    <t>AMRIKHOWA HIGH SCHOOL</t>
  </si>
  <si>
    <t>32 NO MINI PUB BANDALI AWC</t>
  </si>
  <si>
    <t>33 NO MINI PACHIM BANDALI AWC</t>
  </si>
  <si>
    <t>1020 SHIMULBARI L.P.</t>
  </si>
  <si>
    <t>1029 BAHARI BAMUN PARA L.P.</t>
  </si>
  <si>
    <t>UP</t>
  </si>
  <si>
    <t>Sewali Devi</t>
  </si>
  <si>
    <t>Aniwara Begam</t>
  </si>
  <si>
    <t>SAT</t>
  </si>
  <si>
    <t>CAR</t>
  </si>
  <si>
    <t xml:space="preserve"> BAHARI</t>
  </si>
  <si>
    <t>Tarani Pathak</t>
  </si>
  <si>
    <t>Bulbuli Das</t>
  </si>
  <si>
    <t>Rinku Dutta</t>
  </si>
  <si>
    <t>MON</t>
  </si>
  <si>
    <t>TUE</t>
  </si>
  <si>
    <t>HARIPUR</t>
  </si>
  <si>
    <t>MAMONI KALITA</t>
  </si>
  <si>
    <t>Nurjahan Begum</t>
  </si>
  <si>
    <t>Shila Paul</t>
  </si>
  <si>
    <t>WED</t>
  </si>
  <si>
    <t>THU</t>
  </si>
  <si>
    <t>FRI</t>
  </si>
  <si>
    <t>Renuka Begam</t>
  </si>
  <si>
    <t xml:space="preserve"> DAKHIN GODHUNI </t>
  </si>
  <si>
    <t>Sarala khatun</t>
  </si>
  <si>
    <t>Zahanara Khatun</t>
  </si>
  <si>
    <t>CAR,BOAT</t>
  </si>
  <si>
    <t>Marjina Bhuyan</t>
  </si>
  <si>
    <t>Farida Begum</t>
  </si>
  <si>
    <t>JEUTI PATHAK</t>
  </si>
  <si>
    <t>Guno Bayan</t>
  </si>
  <si>
    <t>MAZDIA</t>
  </si>
  <si>
    <t>Runuma Begum</t>
  </si>
  <si>
    <t>Fazila Begam</t>
  </si>
  <si>
    <t>SARTHEBARI</t>
  </si>
  <si>
    <t>Mazida Begam</t>
  </si>
  <si>
    <t>Rumiya Begam</t>
  </si>
  <si>
    <t>Anjuwara Ahmed</t>
  </si>
  <si>
    <t>Sumitra Barman</t>
  </si>
  <si>
    <t>BANIYAKUCHI</t>
  </si>
  <si>
    <t>Usha Pathak</t>
  </si>
  <si>
    <t>Sumitra Roy</t>
  </si>
  <si>
    <t>Madhabi Barman</t>
  </si>
  <si>
    <t xml:space="preserve">  BAHARI</t>
  </si>
  <si>
    <t>Anowara Begum</t>
  </si>
  <si>
    <t>Biva Sarma</t>
  </si>
  <si>
    <t>Halima Khatun</t>
  </si>
  <si>
    <t>Dhanada Pathak</t>
  </si>
  <si>
    <t>Himani Talukdar</t>
  </si>
  <si>
    <t>KUKARPAR</t>
  </si>
  <si>
    <t>Padmini Das</t>
  </si>
  <si>
    <t>24 NO BATGAON AWC</t>
  </si>
  <si>
    <t>99 NO BATGAON AWC</t>
  </si>
  <si>
    <t>663 LAKHIPUR L.P.</t>
  </si>
  <si>
    <t>UTTAR LAKHIPUR LPS</t>
  </si>
  <si>
    <t>70 NO ADHURIPARA-I AWC</t>
  </si>
  <si>
    <t>D. CHAR ROWMARI PATHAR LPS</t>
  </si>
  <si>
    <t>D. P. ROWMARI PATHAR LPS</t>
  </si>
  <si>
    <t>146 NO CHANGBANDHA UTTAR CHAR AWC</t>
  </si>
  <si>
    <t>754.NIRALA L.P</t>
  </si>
  <si>
    <t>137 NO KHOLABANDHA PARA AWC</t>
  </si>
  <si>
    <t>136 NO CHAIRABIL PARA AWC</t>
  </si>
  <si>
    <t>138 NO PUB MAHACHARA CHAR PARA AWC</t>
  </si>
  <si>
    <t>76 NO PUB MAHACHARA PARA AWC</t>
  </si>
  <si>
    <t>80 NO PUB MAHACHARA UTTAR PARA AWC</t>
  </si>
  <si>
    <t>22 NO PUB MAHACHARA TINI ALI KAL BAGAN PARA AWC</t>
  </si>
  <si>
    <t>77 NO PUB MAHACHARA AWC</t>
  </si>
  <si>
    <t>684.BURI KHAMAR L.P</t>
  </si>
  <si>
    <t>71 NO ADHURIPARA-I I AWC</t>
  </si>
  <si>
    <t>1364 KAMALABARI L.P.</t>
  </si>
  <si>
    <t>186 GOMURA L.P.</t>
  </si>
  <si>
    <t>GOMURA ME SCHOOL</t>
  </si>
  <si>
    <t>255 NO BOGCHARA LP</t>
  </si>
  <si>
    <t>PASCHIM BOGCHARA GIRLS LPS</t>
  </si>
  <si>
    <t>189 NO AWC, UTTAR GODHUNI</t>
  </si>
  <si>
    <t>190 NO AWC, UTTAR GODHUNI</t>
  </si>
  <si>
    <t>1892 UTTAR GODHENI L.P.</t>
  </si>
  <si>
    <t>53 NO AWC,DAKHIN GODHUNI-2</t>
  </si>
  <si>
    <t>93 NO AWC,UTTAR GODHUNI</t>
  </si>
  <si>
    <t>PACHIM MAZDIA MEM</t>
  </si>
  <si>
    <t>585 BARMARA L.P.</t>
  </si>
  <si>
    <t>ANCHALIK ME SCHOOL</t>
  </si>
  <si>
    <t>400 BARSALA LP</t>
  </si>
  <si>
    <t>44.MAZDIA MILLAN L.P</t>
  </si>
  <si>
    <t>MORICHA KANDI CHAR ANCHOLIK MEM</t>
  </si>
  <si>
    <t>1622 .HIDALAR TARY L.P</t>
  </si>
  <si>
    <t>KACHUMARA ANDABHANGA GIRLS MEM</t>
  </si>
  <si>
    <t>LACHIMA BALAK VLP</t>
  </si>
  <si>
    <t>45 NO HALDIBARI-I</t>
  </si>
  <si>
    <t>46 NO HALDIBARI-II</t>
  </si>
  <si>
    <t>1206 MORICHA KANDI L.P.</t>
  </si>
  <si>
    <t>183 NO BANDHALI BOGURA PARA AWC</t>
  </si>
  <si>
    <t>32 NO KHUDRA FALADI-I</t>
  </si>
  <si>
    <t>33 NO KHADRA FALADI-II</t>
  </si>
  <si>
    <t>646.LACHIMA L.P</t>
  </si>
  <si>
    <t>671.HALDHI BARI L.P</t>
  </si>
  <si>
    <t>PUB ADURIPARA LPS</t>
  </si>
  <si>
    <t>1455.KALJAHI PATHAR L.P</t>
  </si>
  <si>
    <t>1975. DAKSHIN KALJAHI PATHAR L.P</t>
  </si>
  <si>
    <t>KHOLABANDHA HS SCHOOL</t>
  </si>
  <si>
    <t>High</t>
  </si>
  <si>
    <t>GANAKPARA</t>
  </si>
  <si>
    <t>Anupama Das</t>
  </si>
  <si>
    <t>Nilima Sarkar</t>
  </si>
  <si>
    <t>TUESDAY</t>
  </si>
  <si>
    <t>LAKHIPUR</t>
  </si>
  <si>
    <t>Tasmina Ahmed</t>
  </si>
  <si>
    <t>Mamtaz Begam</t>
  </si>
  <si>
    <t>WEDNESDAY</t>
  </si>
  <si>
    <t>KACHUMARA</t>
  </si>
  <si>
    <t>Firoza Khatun</t>
  </si>
  <si>
    <t>THURSDAY</t>
  </si>
  <si>
    <t>ROWMARI</t>
  </si>
  <si>
    <t>Nurjahan Khatun</t>
  </si>
  <si>
    <t>Ajufa Khatun</t>
  </si>
  <si>
    <t>Obiron Nessa</t>
  </si>
  <si>
    <t>FRIDAY</t>
  </si>
  <si>
    <t>NIRALA</t>
  </si>
  <si>
    <t>Rufiya Khatun</t>
  </si>
  <si>
    <t>Sariful Nessa</t>
  </si>
  <si>
    <t>MAHACHARA</t>
  </si>
  <si>
    <t>Sakina Khatun</t>
  </si>
  <si>
    <t>Sahanaz khatun</t>
  </si>
  <si>
    <t>SATURDAY</t>
  </si>
  <si>
    <t>MONDAY</t>
  </si>
  <si>
    <t>SINGRA</t>
  </si>
  <si>
    <t>Dhira Ojha</t>
  </si>
  <si>
    <t>HAZERA KHANAM</t>
  </si>
  <si>
    <t>BORGHOPA</t>
  </si>
  <si>
    <t>Anowara Khatun</t>
  </si>
  <si>
    <t>Manju Begum</t>
  </si>
  <si>
    <t>NAMSALA</t>
  </si>
  <si>
    <t>Rasmi Choudhury</t>
  </si>
  <si>
    <t>Dipti  Medhi</t>
  </si>
  <si>
    <t>BOGCHARA</t>
  </si>
  <si>
    <t>MANJU RANI MANDAL</t>
  </si>
  <si>
    <t>DAKHIN GODHUNI</t>
  </si>
  <si>
    <t>GOHIYA</t>
  </si>
  <si>
    <t>AMRIKHUWA</t>
  </si>
  <si>
    <t>TEAM 2</t>
  </si>
  <si>
    <t>MORICHAKANDI</t>
  </si>
  <si>
    <t>Jaynab khatun</t>
  </si>
  <si>
    <t>Kadvanu Begam</t>
  </si>
  <si>
    <t>Baniakuchi SC</t>
  </si>
  <si>
    <t>Kabita Deka</t>
  </si>
  <si>
    <t>Bharati  Barman</t>
  </si>
  <si>
    <t>BAHARI</t>
  </si>
  <si>
    <t>Jushnara Ahmed</t>
  </si>
  <si>
    <t>Putuli  Barman</t>
  </si>
  <si>
    <t>Bulumoni Nath</t>
  </si>
  <si>
    <t>RAJIDA PARBIN</t>
  </si>
  <si>
    <t>KHOLABANDA</t>
  </si>
  <si>
    <t>Nurjahan  Khatun</t>
  </si>
  <si>
    <t>Firoja Begam</t>
  </si>
  <si>
    <t>65 NO ANDABHANGA-I AWC</t>
  </si>
  <si>
    <t>91NO PUB ANDABHANGA AWC</t>
  </si>
  <si>
    <t>42 NO MINI AWC, KAKADHOWA FAKIR PARA</t>
  </si>
  <si>
    <t>39 NO MINI AWC, KAKADHUWA UTTAR PARA</t>
  </si>
  <si>
    <t>48 NO MINI AWC, HARIPUR BILPARA</t>
  </si>
  <si>
    <t>101 NO AWC, KAKADHOWA</t>
  </si>
  <si>
    <t>139 NO PAMPARA BAHIR CHAR AWC</t>
  </si>
  <si>
    <t>140 NO MADHYA PAMPARA BAHIR CHAR AWC</t>
  </si>
  <si>
    <t>130 NO AWC, DAKHIN KHONGRA</t>
  </si>
  <si>
    <t>9 NO AWC, UTTAR KHONGRA</t>
  </si>
  <si>
    <t>141 NO MADHYA PAMPARA IDGHA AWC</t>
  </si>
  <si>
    <t>142 NO SIKARIPARA BHATIPARA AWC</t>
  </si>
  <si>
    <t>10 NO AWC, KHONGRA JANERPAR</t>
  </si>
  <si>
    <t>11 NO AWC, KHONGRA GONAPARA</t>
  </si>
  <si>
    <t>149 NO ANDABHANGA KAJIR CHAR AWC</t>
  </si>
  <si>
    <t>153 NO PUB ANDABHANGA P. PARA AWC</t>
  </si>
  <si>
    <t>85 NO AWC, HARIPUR JANARPAR</t>
  </si>
  <si>
    <t>29 NO KUKARPAR-II</t>
  </si>
  <si>
    <t>44 NO MINI AWC, GELABIL BHUYA PARA</t>
  </si>
  <si>
    <t>80 NO UTTAR PACHIM BHOGDIA</t>
  </si>
  <si>
    <t>81 NO UTTAR KHUDRA FALADI</t>
  </si>
  <si>
    <t>102 NO DAKHIN CHENGDI</t>
  </si>
  <si>
    <t>103 NO PACHIM ALADI</t>
  </si>
  <si>
    <t>104 NO BYASKUCHI NAPARA</t>
  </si>
  <si>
    <t>40 NO BYASKUCHI-III</t>
  </si>
  <si>
    <t>64 NO KACHUMARA NC-I AWC</t>
  </si>
  <si>
    <t>66 NO KACHUMARA NC-II</t>
  </si>
  <si>
    <t>191 NO AWC , BALIDHARI DAKHIN SUPA</t>
  </si>
  <si>
    <t>48 NO BELBARI GAON-II</t>
  </si>
  <si>
    <t>134 NO MACHARA PUB PARA AWC</t>
  </si>
  <si>
    <t>75 NO MAHACHARA AWC</t>
  </si>
  <si>
    <t>83 NO HILLE PARA</t>
  </si>
  <si>
    <t>94 NO BANNAPARA</t>
  </si>
  <si>
    <t>50 NO JOSUDA PAM-I</t>
  </si>
  <si>
    <t>51 NO JOSUDA PAM-II</t>
  </si>
  <si>
    <t>54 NO AWC,UTTAR GODHUNI</t>
  </si>
  <si>
    <t>55 NO AWC,UTTAR GODHUNI</t>
  </si>
  <si>
    <t>16 NO AWC, MANNERI</t>
  </si>
  <si>
    <t>105 NO AWC, MANNERI</t>
  </si>
  <si>
    <t>155 NO ANDABHANGA T.D. PARA AWC</t>
  </si>
  <si>
    <t>102 NO AWC,HARIPUR CHOWAKPARA</t>
  </si>
  <si>
    <t>55 NO BARMARA-I</t>
  </si>
  <si>
    <t>58 NO BAISHA-II</t>
  </si>
  <si>
    <t>144 NO  PUB ANDABHANGA AWC</t>
  </si>
  <si>
    <t>56 NO BARMARA-II</t>
  </si>
  <si>
    <t>57 NO BAISHA-I</t>
  </si>
  <si>
    <t>187 NO AWC, BALDIHATI DOMDOMA PUB</t>
  </si>
  <si>
    <t>34 NO BAGURITHARI</t>
  </si>
  <si>
    <t>24 NO GADHESALI-I</t>
  </si>
  <si>
    <t>25 NO GADHESALI-II</t>
  </si>
  <si>
    <t>192 NO AWC, DAKHIN DAMAPARA</t>
  </si>
  <si>
    <t>94 NO AWC,DHAMAPARA</t>
  </si>
  <si>
    <t>95 NO AWC , DOMDOMA NC</t>
  </si>
  <si>
    <t>117 NO AWC, DOMDOMA</t>
  </si>
  <si>
    <t>35 NO CHATA AWC</t>
  </si>
  <si>
    <t>36 NO CHATA  II AWC</t>
  </si>
  <si>
    <t>41 NO AWC, CHENGA M.PARA PURAN PARA</t>
  </si>
  <si>
    <t>42 NO AWC,CHENGA M.PARA BAZAR PARA</t>
  </si>
  <si>
    <t>ANDABHANGA</t>
  </si>
  <si>
    <t>Sajiron Nessa</t>
  </si>
  <si>
    <t>KAKADHUWA</t>
  </si>
  <si>
    <t>Kapili Das</t>
  </si>
  <si>
    <t>Sabiya Khatun</t>
  </si>
  <si>
    <t>MAHCHARA</t>
  </si>
  <si>
    <t>Diluwara Begam</t>
  </si>
  <si>
    <t>CHUTIAPARA</t>
  </si>
  <si>
    <t>BHOGDIA</t>
  </si>
  <si>
    <t>BYASKUCHI</t>
  </si>
  <si>
    <t>CHENIMARI</t>
  </si>
  <si>
    <t>Saniwara Begam</t>
  </si>
  <si>
    <t>BELBARI</t>
  </si>
  <si>
    <t>SUNDARI SARKAR</t>
  </si>
  <si>
    <t>UTTAR GODHUNI</t>
  </si>
  <si>
    <t>BARVITHA</t>
  </si>
  <si>
    <t>BARMARA</t>
  </si>
  <si>
    <t>BAISHA</t>
  </si>
  <si>
    <t>CHATLA</t>
  </si>
  <si>
    <t>Rukiya Khatun</t>
  </si>
  <si>
    <t>Rina Ramchari</t>
  </si>
  <si>
    <t>MAZAR CHAR</t>
  </si>
  <si>
    <t>Amela Khatun</t>
  </si>
  <si>
    <t>Dakhin Godhuni SC</t>
  </si>
  <si>
    <t>Sujina Khatun</t>
  </si>
  <si>
    <t>Hasina Begam</t>
  </si>
  <si>
    <t>48 NO AWC, BARVITHA</t>
  </si>
  <si>
    <t>18 NO AWC, HARIPUR CHOWKPARA</t>
  </si>
  <si>
    <t xml:space="preserve">166 NO PACHIM CHATA AWC </t>
  </si>
  <si>
    <t>29 NO  DAKHIN PUB CHATA AWC</t>
  </si>
  <si>
    <t>25 NO AWC,PIRALA VITHA</t>
  </si>
  <si>
    <t>22 NO AWC, KAKADHOWA</t>
  </si>
  <si>
    <t>12 NO AWC, BARVITHA BAGAN PARA</t>
  </si>
  <si>
    <t>15 NO AWC, BARVITHA FAKIR PARA</t>
  </si>
  <si>
    <t>BARBHITHA MEM</t>
  </si>
  <si>
    <t>167 NO MALIPARA CHAR AWC</t>
  </si>
  <si>
    <t>168 NO MALIPARA UTTAR PUB AWC</t>
  </si>
  <si>
    <t>169 NO MALIPARA AWC</t>
  </si>
  <si>
    <t>19 TARABARI GIRLS M.V.</t>
  </si>
  <si>
    <t>12 NO CHOUDHURY PARA AWC</t>
  </si>
  <si>
    <t>13 NO BARMEN PARA AWC</t>
  </si>
  <si>
    <t>HARIPUR GIRLS ME SCHOOL</t>
  </si>
  <si>
    <t>BAHARI BAZAR MES</t>
  </si>
  <si>
    <t>BECHIMARI ME SCHOOL</t>
  </si>
  <si>
    <t>179 NO BATGAON NAYAPARA AWC</t>
  </si>
  <si>
    <t>180 NO BAMPARA AWC</t>
  </si>
  <si>
    <t>13 NO CHINADI-I</t>
  </si>
  <si>
    <t>14 NO CHINADI-II</t>
  </si>
  <si>
    <t>43 NO BORKAPLA</t>
  </si>
  <si>
    <t>44 NO KAMARPARA</t>
  </si>
  <si>
    <t>435.BARKAPLA L.P</t>
  </si>
  <si>
    <t>742.KAMARA PAR L.P</t>
  </si>
  <si>
    <t>63 NO KALJAHI PATHER</t>
  </si>
  <si>
    <t>44 NO AWC, CHENGA M. PARA -4</t>
  </si>
  <si>
    <t>1208.PACHIM CHATLA L.P</t>
  </si>
  <si>
    <t>1477.CHATLA GARIA GAGRAN L.P</t>
  </si>
  <si>
    <t>BARMARA ME MADRASA</t>
  </si>
  <si>
    <t>17 NO CHATLA-I</t>
  </si>
  <si>
    <t>18 NO CHATLA-II</t>
  </si>
  <si>
    <t>1631.PATLAR KUR MILLAN L.P</t>
  </si>
  <si>
    <t>990 BAISHA L.P.</t>
  </si>
  <si>
    <t>1207 JOSHODAR PAM L.P.</t>
  </si>
  <si>
    <t>GAREMARI ME MADRASSA</t>
  </si>
  <si>
    <t>BHOGDIA MEM SCHOOL</t>
  </si>
  <si>
    <t>19 NO AWC, HARIPUR</t>
  </si>
  <si>
    <t>2 NO NAMSALA-I</t>
  </si>
  <si>
    <t>3 NO NAMSALA-II</t>
  </si>
  <si>
    <t>573 NAMSALA BALIKA L.P.</t>
  </si>
  <si>
    <t>9.NAMSHALA L.P</t>
  </si>
  <si>
    <t>1960 NAMSHALA ADARSHA L.P</t>
  </si>
  <si>
    <t>1406.KHATIA MARI B.C L.P</t>
  </si>
  <si>
    <t>1586 KAMAR PARA L.P</t>
  </si>
  <si>
    <t>194 NO PUB CHATLA LPS</t>
  </si>
  <si>
    <t>1222.ALOPATI MADYA PARA L.P</t>
  </si>
  <si>
    <t>NA</t>
  </si>
  <si>
    <t>CHINIMARI</t>
  </si>
  <si>
    <t>Rahima Khanam</t>
  </si>
  <si>
    <t>Mahima Khanam</t>
  </si>
  <si>
    <t>Taslima Ahmed</t>
  </si>
  <si>
    <t>NIZ CHENGA</t>
  </si>
  <si>
    <t>DAKHIN GODUNI</t>
  </si>
  <si>
    <t>CHINADI</t>
  </si>
  <si>
    <t>Malaya  Seal</t>
  </si>
  <si>
    <t>Motijan Nessa</t>
  </si>
  <si>
    <t>Akan  Deka</t>
  </si>
  <si>
    <t>RAMALA KHATUN</t>
  </si>
  <si>
    <t>Rubiya Begum</t>
  </si>
  <si>
    <t>NAMSHALA</t>
  </si>
  <si>
    <t>CAR,BOAT,BYKE</t>
  </si>
  <si>
    <t>72 NO SALAKATHIAR SUPA</t>
  </si>
  <si>
    <t>73 NO JUGARBARI TAMULI</t>
  </si>
  <si>
    <t>ROWMARI PATHAR ANCHALIK VLP</t>
  </si>
  <si>
    <t>DANESH ALI ME MADRASSA</t>
  </si>
  <si>
    <t>74 NO SHANTIPUR</t>
  </si>
  <si>
    <t>75 NO ATTHER SUPA</t>
  </si>
  <si>
    <t>11 NO BAR AMRIKHOWA</t>
  </si>
  <si>
    <t>12 NO BARSOLA</t>
  </si>
  <si>
    <t>MAHCHARA UTTAR SUBA LPS</t>
  </si>
  <si>
    <t>MAHCHARA MADHYA SUBA LPS</t>
  </si>
  <si>
    <t>8 NO AWC, BALAPARA</t>
  </si>
  <si>
    <t>ANDABHANGA ME MADRASSA</t>
  </si>
  <si>
    <t xml:space="preserve">14 NO MANDALPARA AWC </t>
  </si>
  <si>
    <t>57 NO JAMIRAN KHATUN AWC</t>
  </si>
  <si>
    <t>193 NO AWC ARIMARI</t>
  </si>
  <si>
    <t>109 NO BANDALI RESERVE JANER PAR AWC</t>
  </si>
  <si>
    <t>32 MAHCHARA M.V.</t>
  </si>
  <si>
    <t>1588 MAHCHARA GIRLS L.P.</t>
  </si>
  <si>
    <t>15 NO BORGHOPA-I</t>
  </si>
  <si>
    <t>16 NO PATLARKUR</t>
  </si>
  <si>
    <t>50 BARGHOPA JR. BASIC</t>
  </si>
  <si>
    <t>92 NO MAHACHARA N.C AWC</t>
  </si>
  <si>
    <t>111 NO UTTAR MAHACHARA AWC</t>
  </si>
  <si>
    <t>4 NO KHUDRA GOMURA</t>
  </si>
  <si>
    <t>132 NO KASHIMPUR PACHIM PARA AWC</t>
  </si>
  <si>
    <t>82 NO KASHIMPUR AWC</t>
  </si>
  <si>
    <t>738 BHAKUATEPA L.P.</t>
  </si>
  <si>
    <t>225 ANDABHANGA L.P.</t>
  </si>
  <si>
    <t>1115 CHENIMARI L.P.</t>
  </si>
  <si>
    <t>565 BHAKUATEPA L.P.</t>
  </si>
  <si>
    <t>36 NO CHENGDI</t>
  </si>
  <si>
    <t>BYASKUCHI HE SCHOOL</t>
  </si>
  <si>
    <t>58 NOBANDALI RESERVE AWC</t>
  </si>
  <si>
    <t>1582.MORICHA KANDI L.P</t>
  </si>
  <si>
    <t>68 NO GOHIYA</t>
  </si>
  <si>
    <t>106 ERABARI SUPA</t>
  </si>
  <si>
    <t>38 NO BYASKUCHI-I</t>
  </si>
  <si>
    <t>727 BYASKUCHI N. PARA L.P.</t>
  </si>
  <si>
    <t>BYAS KUCHI M.V</t>
  </si>
  <si>
    <t>150 NO ANDABHANGA PIAJER CHAR AWC</t>
  </si>
  <si>
    <t>113 NO MADHYA ANDAVANGA AWC</t>
  </si>
  <si>
    <t>151 NO ANDABHANGA PACHIM CHAR AWC</t>
  </si>
  <si>
    <t>1360.PUB ANDABHANGA L.P</t>
  </si>
  <si>
    <t>35 NO KAMALABARI</t>
  </si>
  <si>
    <t>JATRADIA BALIDHARI MEM</t>
  </si>
  <si>
    <t>114 NO BARCHENGA HARIPAARA AWC</t>
  </si>
  <si>
    <t>115 NO BARVITHA AWC</t>
  </si>
  <si>
    <t>116 NO GARBASHA BALIPARA RESERVE AWC</t>
  </si>
  <si>
    <t>1808 ANDABHANGA NAYACHAR L.P</t>
  </si>
  <si>
    <t>1609 NO KAMANNAPARA LP</t>
  </si>
  <si>
    <t>Muklisa Ahmed</t>
  </si>
  <si>
    <t>PALLA</t>
  </si>
  <si>
    <t>Eliza Begum</t>
  </si>
  <si>
    <t>Shajiran Nessa</t>
  </si>
  <si>
    <t>Lakhi Bayan</t>
  </si>
  <si>
    <t>Mamoni Kalita</t>
  </si>
  <si>
    <t>D</t>
  </si>
  <si>
    <t>DAKHIN GODHANI</t>
  </si>
  <si>
    <t>BANDALI</t>
  </si>
  <si>
    <t>Anima Medhi</t>
  </si>
  <si>
    <t>Sufiya Khatun</t>
  </si>
  <si>
    <t>na</t>
  </si>
  <si>
    <t>Prativa Nayak</t>
  </si>
  <si>
    <t>ROWLY</t>
  </si>
  <si>
    <t>Pranita Talukder</t>
  </si>
  <si>
    <t>NOOREJA BEGUM</t>
  </si>
  <si>
    <t>Babita Talukder</t>
  </si>
  <si>
    <t>Jelekha Begum</t>
  </si>
  <si>
    <t>Rinku  Moni Begam</t>
  </si>
  <si>
    <t>Purnima Sarkar</t>
  </si>
  <si>
    <t>MAMONI PATHAK</t>
  </si>
  <si>
    <t>Nur nahar Bhuyan</t>
  </si>
  <si>
    <t>Dalimi Bayan</t>
  </si>
  <si>
    <t>ANADABHANGA</t>
  </si>
  <si>
    <t>Punu Deka</t>
  </si>
  <si>
    <t>967 HALANGAPARA L.P.</t>
  </si>
  <si>
    <t>1601 HALANGAPARA L.P.</t>
  </si>
  <si>
    <t>1479.PUB BALA PARA L.P</t>
  </si>
  <si>
    <t>164 NO ROUMARI PATHER NADIR PAR AWC</t>
  </si>
  <si>
    <t>1363.RANGIA NADIR PAM L.P</t>
  </si>
  <si>
    <t>782.RANGIA NADIR PAM L.P</t>
  </si>
  <si>
    <t>RANGIA NADIRPAM ME MADRASSA</t>
  </si>
  <si>
    <t>20 NO GARIYA CHATLA-I</t>
  </si>
  <si>
    <t>21 NO GARIYA CHATLA-II</t>
  </si>
  <si>
    <t>1007 RANGIA GAON L.P</t>
  </si>
  <si>
    <t>RANGIA GAON ME MADRASSA</t>
  </si>
  <si>
    <t>135 NO SIKARIPARA UTTAR CHAR AWC</t>
  </si>
  <si>
    <t>21 NO SIKARI PARA JATHAM AWC</t>
  </si>
  <si>
    <t>KALAHI PARA LPS</t>
  </si>
  <si>
    <t>18 KARAKUCHI JR. B.</t>
  </si>
  <si>
    <t>53 NO BHAKUATEPA-II</t>
  </si>
  <si>
    <t>96 NO BECHIMARI PAM -IV</t>
  </si>
  <si>
    <t>70 NO GARARTARI</t>
  </si>
  <si>
    <t>71 NO SINGRA</t>
  </si>
  <si>
    <t>409/2 SARTHEBARI L.P.</t>
  </si>
  <si>
    <t>488 JOGDAH L.P.</t>
  </si>
  <si>
    <t>SARTHEBARI ADARSA U.VIDYAPITH</t>
  </si>
  <si>
    <t>93 NO GADHESALI PAM-III</t>
  </si>
  <si>
    <t>101 PACHIM SUPA</t>
  </si>
  <si>
    <t>2001 NIZ MALI PARA L.P.</t>
  </si>
  <si>
    <t>DAKSHIN MALIPARA CHAR LPS</t>
  </si>
  <si>
    <t>84 NO UTTAR PACHIM BAIHA</t>
  </si>
  <si>
    <t>95 NO ROWLY S.C. SUPA</t>
  </si>
  <si>
    <t>1897.MALIPARA MILAN L.P</t>
  </si>
  <si>
    <t>78 NO GAREMARI-III</t>
  </si>
  <si>
    <t>BATGAON BATAKUCHI VLP</t>
  </si>
  <si>
    <t>2006 CHENGA BALIPARA NABASTI</t>
  </si>
  <si>
    <t>UTTAR GODHUNI LPS</t>
  </si>
  <si>
    <t>ARIMARI BALIDHARI VLP</t>
  </si>
  <si>
    <t>69 NO CHANGBANDHA-I AWC</t>
  </si>
  <si>
    <t>100 NO CHANGBANDHA -II AWC</t>
  </si>
  <si>
    <t>UTTAR NIRAL LPS</t>
  </si>
  <si>
    <t>NATUN NIRALA LPS</t>
  </si>
  <si>
    <t>19 NO AWC, SONARTARI-3</t>
  </si>
  <si>
    <t>5 NO AWC, SANTIPUR RESERVE</t>
  </si>
  <si>
    <t>1900 DAKHIN LAKHIPUR L.P.</t>
  </si>
  <si>
    <t>20 NO MAHACHARA BAZAR PARA AWC</t>
  </si>
  <si>
    <t>74 NO MAHACHARA AWC</t>
  </si>
  <si>
    <t>77 NO CHUTIAPARA LPS</t>
  </si>
  <si>
    <t>120 ROWMARI GAON L.P.</t>
  </si>
  <si>
    <t>MAZDIA NATUN PARA ADARSHA PRATHOMIC VIDYAPITH</t>
  </si>
  <si>
    <t>884 PATHIMARI L.P.</t>
  </si>
  <si>
    <t>1248 PATHIMARI PURBAPARA L.P.</t>
  </si>
  <si>
    <t>1356 PATHIMARIKHOLABANDHA MAINA</t>
  </si>
  <si>
    <t>1789 KATHALBHURI L.P.</t>
  </si>
  <si>
    <t>KHOLABANDHA</t>
  </si>
  <si>
    <t>HALANGAPARA</t>
  </si>
  <si>
    <t>Nurun Nehar</t>
  </si>
  <si>
    <t>ALLIMON NESSA</t>
  </si>
  <si>
    <t>Saraban Tahura</t>
  </si>
  <si>
    <t>Anowara Begam</t>
  </si>
  <si>
    <t>Anjali Talukdar</t>
  </si>
  <si>
    <t>Dipali  Barman</t>
  </si>
  <si>
    <t>Samsun Nessa</t>
  </si>
  <si>
    <t>TARAMAI SWARGIARI</t>
  </si>
  <si>
    <t>Padumi  Deka</t>
  </si>
  <si>
    <t>BAIHA</t>
  </si>
  <si>
    <t>Amena Begum</t>
  </si>
  <si>
    <t>Mala Sarkar</t>
  </si>
  <si>
    <t>UTTAR GODHENI</t>
  </si>
  <si>
    <t>Amina Begam</t>
  </si>
  <si>
    <t>KHONGRA</t>
  </si>
  <si>
    <t>Jahiron Begam</t>
  </si>
  <si>
    <t>PATHIMARI</t>
  </si>
  <si>
    <t>EXIT</t>
  </si>
  <si>
    <t>777 NO MOTABARI BALIKA LPS</t>
  </si>
  <si>
    <t>105 NO CHENIMARI LPS</t>
  </si>
  <si>
    <t>1117 NO KUKARPAR LPS</t>
  </si>
  <si>
    <t>HATEMA HIGH SCHOOL</t>
  </si>
  <si>
    <t>817 NO MAHCHARA LPS</t>
  </si>
  <si>
    <t>MAHCHARA ANCHALIK MES</t>
  </si>
  <si>
    <t>KAKADHUA</t>
  </si>
  <si>
    <t>UJIA BEGUM</t>
  </si>
  <si>
    <t>GOHIA</t>
  </si>
  <si>
    <t>PUB LAKHIPUR VLP</t>
  </si>
  <si>
    <t>DAKHIN LAKHIPUR CHAR VLPS</t>
  </si>
  <si>
    <t>754.NIRALAL L.P</t>
  </si>
  <si>
    <t>2004/2 NIRALA L.P.</t>
  </si>
  <si>
    <t>PACHIM NIRALA CHAR LPS</t>
  </si>
  <si>
    <t>UTTAR PACHIM NIRALA LPS</t>
  </si>
  <si>
    <t>1587.CHANG BANDHA L.P</t>
  </si>
  <si>
    <t>1578.CHANG BANDHA L.P</t>
  </si>
  <si>
    <t>1894.TANGALIA PARA BALIKA L.P</t>
  </si>
  <si>
    <t>243.TANGALIA PARA L.P</t>
  </si>
  <si>
    <t>1235 NIZ PARUA L.P.</t>
  </si>
  <si>
    <t>TANGALIA PARA LPS</t>
  </si>
  <si>
    <t>PARUA KANCHANPUR L.P.S</t>
  </si>
  <si>
    <t>CAR,BYKE</t>
  </si>
  <si>
    <t>1898.PARUA CHANDAN PUR L.P</t>
  </si>
  <si>
    <t>Pranita Das</t>
  </si>
  <si>
    <t>Kalpana Pathak</t>
  </si>
  <si>
    <t>Nilima Deka</t>
  </si>
  <si>
    <t>Anjali Deka</t>
  </si>
  <si>
    <t>Ramisha Khatun</t>
  </si>
  <si>
    <t>Maleka Begum</t>
  </si>
  <si>
    <t>ANDABHAGA</t>
  </si>
  <si>
    <t>Annada Rabha</t>
  </si>
  <si>
    <t>Rufia Khatun</t>
  </si>
  <si>
    <t>Manuara Khatun</t>
  </si>
  <si>
    <t>Mira Khatun</t>
  </si>
  <si>
    <t>Lal Bhanu Ahmed</t>
  </si>
  <si>
    <t>Bulumani Nath</t>
  </si>
  <si>
    <t>Bijuli Das</t>
  </si>
  <si>
    <t>Sufiya Khanam</t>
  </si>
  <si>
    <t>GANGA SIL</t>
  </si>
  <si>
    <t>Banita Talukder</t>
  </si>
  <si>
    <t>Golapi Talukdar</t>
  </si>
  <si>
    <t>HELMINA KHATUN</t>
  </si>
  <si>
    <t>Jamila Khatun</t>
  </si>
  <si>
    <t>Monowara Begum</t>
  </si>
  <si>
    <t>Nurun Nehar Bhuyan</t>
  </si>
  <si>
    <t>Jaynab Khatun</t>
  </si>
  <si>
    <t>Amiron Ahmed</t>
  </si>
  <si>
    <t>SAHERA KHANDAKAR</t>
  </si>
  <si>
    <t>Bhanita Talukder</t>
  </si>
  <si>
    <t>Sukurjan Nessa</t>
  </si>
  <si>
    <t>Ramila Khatun</t>
  </si>
  <si>
    <t>sewali devi</t>
  </si>
  <si>
    <t xml:space="preserve">Anjuwara Ahmed </t>
  </si>
  <si>
    <t>Monika Dutta</t>
  </si>
  <si>
    <t>Sahar Banu</t>
  </si>
  <si>
    <t>JENI BARMAN</t>
  </si>
  <si>
    <t>Rekha Bhuyan</t>
  </si>
  <si>
    <t>Saraswati Roy</t>
  </si>
  <si>
    <t>Fatima Khatun</t>
  </si>
  <si>
    <t>NURJAHAN KHATUN</t>
  </si>
  <si>
    <t>Purnima Begam</t>
  </si>
  <si>
    <t>BARGHOPA</t>
  </si>
  <si>
    <t>Jamiron Nessa</t>
  </si>
  <si>
    <t>GUMAFUL BARI</t>
  </si>
  <si>
    <t>Tarini Pathak</t>
  </si>
  <si>
    <t>Golapi Begum</t>
  </si>
  <si>
    <t>Latika Das</t>
  </si>
  <si>
    <t>KARPULA BHARALI</t>
  </si>
  <si>
    <t>AJMINA KHATUN</t>
  </si>
  <si>
    <t>MAHMUDA KHATUN</t>
  </si>
  <si>
    <t>Abida Ahmed</t>
  </si>
  <si>
    <t>DR. SOFURRA BEGUM</t>
  </si>
  <si>
    <t>TEAM1</t>
  </si>
  <si>
    <t xml:space="preserve"> </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</si>
  <si>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</si>
  <si>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</si>
  <si>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</si>
  <si>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</si>
  <si>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</si>
  <si>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</si>
  <si>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</si>
  <si>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Jan'18</t>
  </si>
  <si>
    <t>Feb'18</t>
  </si>
  <si>
    <t>March'18</t>
  </si>
</sst>
</file>

<file path=xl/styles.xml><?xml version="1.0" encoding="utf-8"?>
<styleSheet xmlns="http://schemas.openxmlformats.org/spreadsheetml/2006/main">
  <numFmts count="3">
    <numFmt numFmtId="164" formatCode="[$-409]d/mmm/yy;@"/>
    <numFmt numFmtId="165" formatCode="d/mmm/yy;@"/>
    <numFmt numFmtId="166" formatCode="[$-409]d\-mmm\-yy;@"/>
  </numFmts>
  <fonts count="3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indexed="8"/>
      <name val="Calibri"/>
      <family val="2"/>
      <charset val="1"/>
    </font>
    <font>
      <sz val="11"/>
      <color indexed="56"/>
      <name val="Cambria"/>
      <family val="1"/>
      <charset val="1"/>
    </font>
    <font>
      <sz val="11"/>
      <color indexed="8"/>
      <name val="Arial Narrow"/>
      <family val="2"/>
      <charset val="1"/>
    </font>
    <font>
      <sz val="10"/>
      <color indexed="8"/>
      <name val="Calibri"/>
      <family val="2"/>
      <charset val="1"/>
    </font>
    <font>
      <sz val="12"/>
      <color indexed="8"/>
      <name val="Calibri"/>
      <family val="2"/>
    </font>
    <font>
      <sz val="11"/>
      <color theme="1"/>
      <name val="Calibri"/>
      <family val="2"/>
      <scheme val="minor"/>
    </font>
    <font>
      <sz val="10"/>
      <name val="Arial"/>
      <family val="2"/>
    </font>
    <font>
      <sz val="11"/>
      <color indexed="8"/>
      <name val="Arial Narrow"/>
      <family val="2"/>
    </font>
    <font>
      <sz val="11"/>
      <color indexed="8"/>
      <name val="Calibri"/>
      <family val="2"/>
    </font>
    <font>
      <sz val="9"/>
      <color indexed="8"/>
      <name val="Calibri"/>
      <family val="2"/>
      <charset val="1"/>
    </font>
    <font>
      <sz val="11"/>
      <color indexed="63"/>
      <name val="Arial Narrow"/>
      <family val="2"/>
      <charset val="1"/>
    </font>
    <font>
      <sz val="9"/>
      <name val="Arial"/>
      <family val="2"/>
    </font>
    <font>
      <sz val="8"/>
      <name val="Arial"/>
      <family val="2"/>
    </font>
    <font>
      <sz val="10"/>
      <name val="Arial"/>
      <family val="2"/>
    </font>
    <font>
      <sz val="11"/>
      <name val="Arial"/>
      <family val="2"/>
    </font>
    <font>
      <sz val="11"/>
      <color rgb="FFFFC000"/>
      <name val="Arial Narrow"/>
      <family val="2"/>
    </font>
    <font>
      <sz val="11"/>
      <color rgb="FFFFC000"/>
      <name val="Arial Narrow"/>
      <family val="2"/>
      <charset val="1"/>
    </font>
    <font>
      <sz val="11"/>
      <color rgb="FFFFC000"/>
      <name val="Calibri"/>
      <family val="2"/>
      <scheme val="minor"/>
    </font>
    <font>
      <sz val="12"/>
      <color rgb="FFFFC000"/>
      <name val="Calibri"/>
      <family val="2"/>
    </font>
    <font>
      <sz val="1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indexed="9"/>
        <b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6">
    <xf numFmtId="0" fontId="0" fillId="0" borderId="0"/>
    <xf numFmtId="0" fontId="18" fillId="0" borderId="0"/>
    <xf numFmtId="9" fontId="23" fillId="0" borderId="0" applyFont="0" applyFill="0" applyBorder="0" applyAlignment="0" applyProtection="0"/>
    <xf numFmtId="0" fontId="31" fillId="0" borderId="0"/>
    <xf numFmtId="9" fontId="24" fillId="0" borderId="0" applyFill="0" applyBorder="0" applyAlignment="0" applyProtection="0"/>
    <xf numFmtId="0" fontId="24" fillId="0" borderId="0"/>
  </cellStyleXfs>
  <cellXfs count="18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9" fillId="0" borderId="11" xfId="1" applyFont="1" applyFill="1" applyBorder="1" applyAlignment="1" applyProtection="1">
      <protection locked="0"/>
    </xf>
    <xf numFmtId="0" fontId="20" fillId="0" borderId="11" xfId="1" applyFont="1" applyBorder="1" applyAlignment="1" applyProtection="1">
      <alignment horizontal="center" vertical="center"/>
      <protection locked="0"/>
    </xf>
    <xf numFmtId="0" fontId="21" fillId="0" borderId="11" xfId="1" applyFont="1" applyBorder="1" applyAlignment="1" applyProtection="1">
      <alignment horizontal="center" vertical="center" wrapText="1"/>
      <protection locked="0"/>
    </xf>
    <xf numFmtId="0" fontId="20" fillId="0" borderId="11" xfId="1" applyFont="1" applyBorder="1" applyAlignment="1" applyProtection="1">
      <alignment horizontal="left" vertical="center" wrapText="1"/>
      <protection locked="0"/>
    </xf>
    <xf numFmtId="0" fontId="20" fillId="0" borderId="11" xfId="1" applyFont="1" applyBorder="1" applyAlignment="1" applyProtection="1">
      <alignment horizontal="center" vertical="center" wrapText="1"/>
      <protection locked="0"/>
    </xf>
    <xf numFmtId="0" fontId="20" fillId="0" borderId="11" xfId="1" applyFont="1" applyBorder="1" applyProtection="1">
      <protection locked="0"/>
    </xf>
    <xf numFmtId="0" fontId="21" fillId="10" borderId="11" xfId="1"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5" fontId="20" fillId="0" borderId="11" xfId="1" applyNumberFormat="1" applyFont="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0" fillId="0" borderId="0" xfId="1" applyFont="1" applyProtection="1">
      <protection locked="0"/>
    </xf>
    <xf numFmtId="0" fontId="20" fillId="0" borderId="11" xfId="1" applyFont="1" applyBorder="1" applyAlignment="1" applyProtection="1">
      <alignment vertical="center"/>
      <protection locked="0"/>
    </xf>
    <xf numFmtId="9" fontId="23" fillId="0" borderId="0" xfId="2" applyBorder="1" applyAlignment="1" applyProtection="1">
      <alignment horizontal="left"/>
      <protection locked="0"/>
    </xf>
    <xf numFmtId="9" fontId="24" fillId="0" borderId="11" xfId="2"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9" fontId="23" fillId="0" borderId="11" xfId="2"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14" fontId="18" fillId="0" borderId="0" xfId="1" applyNumberFormat="1" applyProtection="1">
      <protection locked="0"/>
    </xf>
    <xf numFmtId="0" fontId="20" fillId="0" borderId="11" xfId="1" applyFont="1" applyBorder="1" applyAlignment="1" applyProtection="1">
      <alignment vertical="center" wrapText="1"/>
      <protection locked="0"/>
    </xf>
    <xf numFmtId="0" fontId="25" fillId="0" borderId="0" xfId="1" applyFont="1" applyBorder="1" applyAlignment="1" applyProtection="1">
      <alignment horizontal="center"/>
      <protection locked="0"/>
    </xf>
    <xf numFmtId="0" fontId="26" fillId="0" borderId="0" xfId="1" applyFont="1" applyFill="1" applyBorder="1" applyAlignment="1" applyProtection="1">
      <alignment horizontal="center"/>
      <protection locked="0"/>
    </xf>
    <xf numFmtId="0" fontId="18" fillId="0" borderId="0" xfId="1" applyFill="1" applyBorder="1" applyAlignment="1" applyProtection="1">
      <alignment horizontal="center"/>
      <protection locked="0"/>
    </xf>
    <xf numFmtId="16" fontId="20" fillId="0" borderId="11" xfId="1" applyNumberFormat="1" applyFont="1" applyBorder="1" applyAlignment="1" applyProtection="1">
      <alignment horizontal="left" vertical="center" wrapText="1"/>
      <protection locked="0"/>
    </xf>
    <xf numFmtId="1" fontId="20" fillId="0" borderId="11" xfId="1" applyNumberFormat="1" applyFont="1" applyBorder="1" applyAlignment="1" applyProtection="1">
      <alignment horizontal="center" vertical="center" wrapText="1"/>
      <protection locked="0"/>
    </xf>
    <xf numFmtId="0" fontId="27" fillId="0" borderId="11" xfId="1" applyFont="1" applyBorder="1" applyProtection="1">
      <protection locked="0"/>
    </xf>
    <xf numFmtId="0" fontId="28" fillId="0" borderId="11" xfId="1" applyFont="1" applyBorder="1" applyProtection="1">
      <protection locked="0"/>
    </xf>
    <xf numFmtId="1" fontId="20" fillId="0" borderId="11" xfId="1" applyNumberFormat="1" applyFont="1" applyBorder="1" applyAlignment="1" applyProtection="1">
      <alignment vertical="center" wrapText="1"/>
      <protection locked="0"/>
    </xf>
    <xf numFmtId="0" fontId="21" fillId="0" borderId="11" xfId="1" applyFont="1" applyFill="1" applyBorder="1" applyAlignment="1" applyProtection="1">
      <alignment horizontal="center" vertical="center" wrapText="1"/>
      <protection locked="0"/>
    </xf>
    <xf numFmtId="0" fontId="20" fillId="0" borderId="11" xfId="1" applyFont="1" applyFill="1" applyBorder="1" applyAlignment="1" applyProtection="1">
      <alignment horizontal="left" vertical="center" wrapText="1"/>
      <protection locked="0"/>
    </xf>
    <xf numFmtId="0" fontId="20" fillId="0" borderId="11" xfId="1" applyFont="1" applyFill="1" applyBorder="1" applyAlignment="1" applyProtection="1">
      <alignment vertical="center" wrapText="1"/>
      <protection locked="0"/>
    </xf>
    <xf numFmtId="0" fontId="20" fillId="0" borderId="11" xfId="1" applyFont="1" applyFill="1" applyBorder="1" applyAlignment="1" applyProtection="1">
      <alignment horizontal="center" vertical="center"/>
      <protection locked="0"/>
    </xf>
    <xf numFmtId="0" fontId="18" fillId="0" borderId="0" xfId="1" applyFill="1" applyAlignment="1" applyProtection="1">
      <alignment horizontal="left"/>
      <protection locked="0"/>
    </xf>
    <xf numFmtId="0" fontId="20" fillId="0" borderId="11" xfId="1" applyFont="1" applyFill="1" applyBorder="1" applyAlignment="1" applyProtection="1">
      <alignment vertical="center"/>
      <protection locked="0"/>
    </xf>
    <xf numFmtId="0" fontId="20" fillId="0" borderId="11" xfId="1" applyFont="1" applyFill="1" applyBorder="1" applyProtection="1">
      <protection locked="0"/>
    </xf>
    <xf numFmtId="9" fontId="29" fillId="0" borderId="0" xfId="2" applyFont="1" applyBorder="1" applyAlignment="1" applyProtection="1">
      <alignment horizontal="left"/>
      <protection locked="0"/>
    </xf>
    <xf numFmtId="9" fontId="30" fillId="0" borderId="0" xfId="2" applyFont="1" applyBorder="1" applyAlignment="1" applyProtection="1">
      <alignment horizontal="left"/>
      <protection locked="0"/>
    </xf>
    <xf numFmtId="14" fontId="18" fillId="0" borderId="0" xfId="1" applyNumberFormat="1" applyFont="1" applyProtection="1">
      <protection locked="0"/>
    </xf>
    <xf numFmtId="166" fontId="18" fillId="0" borderId="0" xfId="1" applyNumberFormat="1" applyProtection="1">
      <protection locked="0"/>
    </xf>
    <xf numFmtId="0" fontId="18" fillId="0" borderId="0" xfId="1" applyAlignment="1" applyProtection="1">
      <alignment horizontal="left"/>
      <protection locked="0"/>
    </xf>
    <xf numFmtId="0" fontId="31" fillId="0" borderId="11" xfId="3" applyFill="1" applyBorder="1" applyAlignment="1" applyProtection="1">
      <alignment horizontal="left" wrapText="1"/>
      <protection locked="0"/>
    </xf>
    <xf numFmtId="0" fontId="31" fillId="0" borderId="11" xfId="3" applyFont="1" applyFill="1" applyBorder="1" applyAlignment="1" applyProtection="1">
      <alignment horizontal="left" wrapText="1"/>
      <protection locked="0"/>
    </xf>
    <xf numFmtId="9" fontId="24" fillId="0" borderId="11" xfId="4" applyFill="1" applyBorder="1" applyAlignment="1" applyProtection="1">
      <alignment horizontal="left" wrapText="1"/>
      <protection locked="0"/>
    </xf>
    <xf numFmtId="0" fontId="18" fillId="0" borderId="0" xfId="1" applyFont="1" applyFill="1" applyAlignment="1" applyProtection="1">
      <alignment horizontal="center"/>
      <protection locked="0"/>
    </xf>
    <xf numFmtId="0" fontId="18" fillId="0" borderId="0" xfId="1" applyFill="1" applyAlignment="1" applyProtection="1">
      <alignment horizontal="center"/>
      <protection locked="0"/>
    </xf>
    <xf numFmtId="0" fontId="32" fillId="0" borderId="1" xfId="5" applyFont="1" applyBorder="1" applyAlignment="1" applyProtection="1">
      <alignment horizontal="center" vertical="center"/>
      <protection locked="0"/>
    </xf>
    <xf numFmtId="0" fontId="34" fillId="0" borderId="11" xfId="1" applyFont="1" applyBorder="1" applyAlignment="1" applyProtection="1">
      <alignment horizontal="center" vertical="center"/>
      <protection locked="0"/>
    </xf>
    <xf numFmtId="0" fontId="34" fillId="0" borderId="11" xfId="1" applyFont="1" applyBorder="1" applyProtection="1">
      <protection locked="0"/>
    </xf>
    <xf numFmtId="0" fontId="34" fillId="0" borderId="11" xfId="1" applyFont="1" applyBorder="1" applyAlignment="1" applyProtection="1">
      <alignment horizontal="left" vertical="center" wrapText="1"/>
      <protection locked="0"/>
    </xf>
    <xf numFmtId="0" fontId="33" fillId="0" borderId="1" xfId="0" applyFont="1" applyBorder="1" applyAlignment="1" applyProtection="1">
      <alignment horizontal="center" vertical="center"/>
      <protection locked="0"/>
    </xf>
    <xf numFmtId="0" fontId="35" fillId="0"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165" fontId="34" fillId="0" borderId="11" xfId="1" applyNumberFormat="1" applyFont="1" applyBorder="1" applyAlignment="1" applyProtection="1">
      <alignment horizontal="left" vertical="center" wrapText="1"/>
      <protection locked="0"/>
    </xf>
    <xf numFmtId="0" fontId="33" fillId="0" borderId="0" xfId="0" applyFont="1"/>
    <xf numFmtId="0" fontId="37" fillId="0" borderId="1" xfId="0" applyFont="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9" fillId="0" borderId="11" xfId="1"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9" fillId="0" borderId="11" xfId="1"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9" fillId="0" borderId="11" xfId="1"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6">
    <cellStyle name="Excel Built-in Normal" xfId="1"/>
    <cellStyle name="Normal" xfId="0" builtinId="0"/>
    <cellStyle name="Normal 2" xfId="5"/>
    <cellStyle name="Normal_Sheet1" xfId="3"/>
    <cellStyle name="Percent" xfId="2" builtinId="5"/>
    <cellStyle name="Percent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8" t="s">
        <v>655</v>
      </c>
      <c r="B1" s="118"/>
      <c r="C1" s="118"/>
      <c r="D1" s="118"/>
      <c r="E1" s="118"/>
      <c r="F1" s="118"/>
      <c r="G1" s="118"/>
      <c r="H1" s="118"/>
      <c r="I1" s="118"/>
      <c r="J1" s="118"/>
      <c r="K1" s="118"/>
      <c r="L1" s="118"/>
      <c r="M1" s="118"/>
    </row>
    <row r="2" spans="1:14">
      <c r="A2" s="119" t="s">
        <v>0</v>
      </c>
      <c r="B2" s="119"/>
      <c r="C2" s="121" t="s">
        <v>72</v>
      </c>
      <c r="D2" s="122"/>
      <c r="E2" s="2" t="s">
        <v>1</v>
      </c>
      <c r="F2" s="109" t="s">
        <v>73</v>
      </c>
      <c r="G2" s="109"/>
      <c r="H2" s="109"/>
      <c r="I2" s="109"/>
      <c r="J2" s="109"/>
      <c r="K2" s="130" t="s">
        <v>28</v>
      </c>
      <c r="L2" s="130"/>
      <c r="M2" s="36" t="s">
        <v>74</v>
      </c>
    </row>
    <row r="3" spans="1:14" ht="7.5" customHeight="1">
      <c r="A3" s="149"/>
      <c r="B3" s="149"/>
      <c r="C3" s="149"/>
      <c r="D3" s="149"/>
      <c r="E3" s="149"/>
      <c r="F3" s="148"/>
      <c r="G3" s="148"/>
      <c r="H3" s="148"/>
      <c r="I3" s="148"/>
      <c r="J3" s="148"/>
      <c r="K3" s="150"/>
      <c r="L3" s="150"/>
      <c r="M3" s="150"/>
    </row>
    <row r="4" spans="1:14">
      <c r="A4" s="126" t="s">
        <v>2</v>
      </c>
      <c r="B4" s="127"/>
      <c r="C4" s="127"/>
      <c r="D4" s="127"/>
      <c r="E4" s="128"/>
      <c r="F4" s="148"/>
      <c r="G4" s="148"/>
      <c r="H4" s="148"/>
      <c r="I4" s="151" t="s">
        <v>64</v>
      </c>
      <c r="J4" s="151"/>
      <c r="K4" s="151"/>
      <c r="L4" s="151"/>
      <c r="M4" s="151"/>
    </row>
    <row r="5" spans="1:14" ht="18.75" customHeight="1">
      <c r="A5" s="147" t="s">
        <v>4</v>
      </c>
      <c r="B5" s="147"/>
      <c r="C5" s="129" t="s">
        <v>654</v>
      </c>
      <c r="D5" s="129"/>
      <c r="E5" s="129"/>
      <c r="F5" s="148"/>
      <c r="G5" s="148"/>
      <c r="H5" s="148"/>
      <c r="I5" s="123" t="s">
        <v>5</v>
      </c>
      <c r="J5" s="123"/>
      <c r="K5" s="125" t="s">
        <v>82</v>
      </c>
      <c r="L5" s="125"/>
      <c r="M5" s="125"/>
    </row>
    <row r="6" spans="1:14" ht="18.75" customHeight="1">
      <c r="A6" s="124" t="s">
        <v>22</v>
      </c>
      <c r="B6" s="124"/>
      <c r="C6" s="37">
        <v>9435421025</v>
      </c>
      <c r="D6" s="120"/>
      <c r="E6" s="120"/>
      <c r="F6" s="148"/>
      <c r="G6" s="148"/>
      <c r="H6" s="148"/>
      <c r="I6" s="124" t="s">
        <v>22</v>
      </c>
      <c r="J6" s="124"/>
      <c r="K6" s="125">
        <v>9435029758</v>
      </c>
      <c r="L6" s="125"/>
      <c r="M6" s="38"/>
    </row>
    <row r="7" spans="1:14">
      <c r="A7" s="146" t="s">
        <v>3</v>
      </c>
      <c r="B7" s="146"/>
      <c r="C7" s="146"/>
      <c r="D7" s="146"/>
      <c r="E7" s="146"/>
      <c r="F7" s="146"/>
      <c r="G7" s="146"/>
      <c r="H7" s="146"/>
      <c r="I7" s="146"/>
      <c r="J7" s="146"/>
      <c r="K7" s="146"/>
      <c r="L7" s="146"/>
      <c r="M7" s="146"/>
    </row>
    <row r="8" spans="1:14">
      <c r="A8" s="115" t="s">
        <v>25</v>
      </c>
      <c r="B8" s="116"/>
      <c r="C8" s="117"/>
      <c r="D8" s="3" t="s">
        <v>24</v>
      </c>
      <c r="E8" s="39">
        <v>40200301</v>
      </c>
      <c r="F8" s="133"/>
      <c r="G8" s="134"/>
      <c r="H8" s="134"/>
      <c r="I8" s="115" t="s">
        <v>26</v>
      </c>
      <c r="J8" s="116"/>
      <c r="K8" s="117"/>
      <c r="L8" s="3" t="s">
        <v>24</v>
      </c>
      <c r="M8" s="39">
        <v>40200302</v>
      </c>
    </row>
    <row r="9" spans="1:14">
      <c r="A9" s="138" t="s">
        <v>30</v>
      </c>
      <c r="B9" s="139"/>
      <c r="C9" s="6" t="s">
        <v>6</v>
      </c>
      <c r="D9" s="9" t="s">
        <v>12</v>
      </c>
      <c r="E9" s="5" t="s">
        <v>15</v>
      </c>
      <c r="F9" s="135"/>
      <c r="G9" s="136"/>
      <c r="H9" s="136"/>
      <c r="I9" s="138" t="s">
        <v>30</v>
      </c>
      <c r="J9" s="139"/>
      <c r="K9" s="6" t="s">
        <v>6</v>
      </c>
      <c r="L9" s="9" t="s">
        <v>12</v>
      </c>
      <c r="M9" s="5" t="s">
        <v>15</v>
      </c>
    </row>
    <row r="10" spans="1:14">
      <c r="A10" s="142" t="s">
        <v>75</v>
      </c>
      <c r="B10" s="142"/>
      <c r="C10" s="4" t="s">
        <v>18</v>
      </c>
      <c r="D10" s="50">
        <v>9859975985</v>
      </c>
      <c r="E10" s="38"/>
      <c r="F10" s="135"/>
      <c r="G10" s="136"/>
      <c r="H10" s="136"/>
      <c r="I10" s="140" t="s">
        <v>652</v>
      </c>
      <c r="J10" s="141"/>
      <c r="K10" s="4" t="s">
        <v>18</v>
      </c>
      <c r="L10" s="37">
        <v>8876191967</v>
      </c>
      <c r="M10" s="38"/>
    </row>
    <row r="11" spans="1:14">
      <c r="A11" s="142" t="s">
        <v>76</v>
      </c>
      <c r="B11" s="142"/>
      <c r="C11" s="4" t="s">
        <v>19</v>
      </c>
      <c r="D11" s="50">
        <v>9864818527</v>
      </c>
      <c r="E11" s="38"/>
      <c r="F11" s="135"/>
      <c r="G11" s="136"/>
      <c r="H11" s="136"/>
      <c r="I11" s="129" t="s">
        <v>79</v>
      </c>
      <c r="J11" s="129"/>
      <c r="K11" s="20" t="s">
        <v>18</v>
      </c>
      <c r="L11" s="37">
        <v>9435065869</v>
      </c>
      <c r="M11" s="38"/>
    </row>
    <row r="12" spans="1:14">
      <c r="A12" s="142" t="s">
        <v>77</v>
      </c>
      <c r="B12" s="142"/>
      <c r="C12" s="4" t="s">
        <v>20</v>
      </c>
      <c r="D12" s="50">
        <v>9957828361</v>
      </c>
      <c r="E12" s="38"/>
      <c r="F12" s="135"/>
      <c r="G12" s="136"/>
      <c r="H12" s="136"/>
      <c r="I12" s="142" t="s">
        <v>80</v>
      </c>
      <c r="J12" s="142"/>
      <c r="K12" s="4" t="s">
        <v>20</v>
      </c>
      <c r="L12" s="37">
        <v>7002552037</v>
      </c>
      <c r="M12" s="38"/>
    </row>
    <row r="13" spans="1:14">
      <c r="A13" s="142" t="s">
        <v>78</v>
      </c>
      <c r="B13" s="142"/>
      <c r="C13" s="4" t="s">
        <v>21</v>
      </c>
      <c r="D13" s="50">
        <v>9435639676</v>
      </c>
      <c r="E13" s="38"/>
      <c r="F13" s="135"/>
      <c r="G13" s="136"/>
      <c r="H13" s="136"/>
      <c r="I13" s="142" t="s">
        <v>81</v>
      </c>
      <c r="J13" s="142"/>
      <c r="K13" s="4" t="s">
        <v>21</v>
      </c>
      <c r="L13" s="37">
        <v>7002977277</v>
      </c>
      <c r="M13" s="38"/>
    </row>
    <row r="14" spans="1:14">
      <c r="A14" s="143" t="s">
        <v>23</v>
      </c>
      <c r="B14" s="144"/>
      <c r="C14" s="145"/>
      <c r="D14" s="114"/>
      <c r="E14" s="114"/>
      <c r="F14" s="135"/>
      <c r="G14" s="136"/>
      <c r="H14" s="136"/>
      <c r="I14" s="137"/>
      <c r="J14" s="137"/>
      <c r="K14" s="137"/>
      <c r="L14" s="137"/>
      <c r="M14" s="137"/>
      <c r="N14" s="8"/>
    </row>
    <row r="15" spans="1:14">
      <c r="A15" s="132"/>
      <c r="B15" s="132"/>
      <c r="C15" s="132"/>
      <c r="D15" s="132"/>
      <c r="E15" s="132"/>
      <c r="F15" s="132"/>
      <c r="G15" s="132"/>
      <c r="H15" s="132"/>
      <c r="I15" s="132"/>
      <c r="J15" s="132"/>
      <c r="K15" s="132"/>
      <c r="L15" s="132"/>
      <c r="M15" s="132"/>
    </row>
    <row r="16" spans="1:14">
      <c r="A16" s="131" t="s">
        <v>48</v>
      </c>
      <c r="B16" s="131"/>
      <c r="C16" s="131"/>
      <c r="D16" s="131"/>
      <c r="E16" s="131"/>
      <c r="F16" s="131"/>
      <c r="G16" s="131"/>
      <c r="H16" s="131"/>
      <c r="I16" s="131"/>
      <c r="J16" s="131"/>
      <c r="K16" s="131"/>
      <c r="L16" s="131"/>
      <c r="M16" s="131"/>
    </row>
    <row r="17" spans="1:13" ht="32.25" customHeight="1">
      <c r="A17" s="112" t="s">
        <v>60</v>
      </c>
      <c r="B17" s="112"/>
      <c r="C17" s="112"/>
      <c r="D17" s="112"/>
      <c r="E17" s="112"/>
      <c r="F17" s="112"/>
      <c r="G17" s="112"/>
      <c r="H17" s="112"/>
      <c r="I17" s="112"/>
      <c r="J17" s="112"/>
      <c r="K17" s="112"/>
      <c r="L17" s="112"/>
      <c r="M17" s="112"/>
    </row>
    <row r="18" spans="1:13">
      <c r="A18" s="111" t="s">
        <v>61</v>
      </c>
      <c r="B18" s="111"/>
      <c r="C18" s="111"/>
      <c r="D18" s="111"/>
      <c r="E18" s="111"/>
      <c r="F18" s="111"/>
      <c r="G18" s="111"/>
      <c r="H18" s="111"/>
      <c r="I18" s="111"/>
      <c r="J18" s="111"/>
      <c r="K18" s="111"/>
      <c r="L18" s="111"/>
      <c r="M18" s="111"/>
    </row>
    <row r="19" spans="1:13">
      <c r="A19" s="111" t="s">
        <v>49</v>
      </c>
      <c r="B19" s="111"/>
      <c r="C19" s="111"/>
      <c r="D19" s="111"/>
      <c r="E19" s="111"/>
      <c r="F19" s="111"/>
      <c r="G19" s="111"/>
      <c r="H19" s="111"/>
      <c r="I19" s="111"/>
      <c r="J19" s="111"/>
      <c r="K19" s="111"/>
      <c r="L19" s="111"/>
      <c r="M19" s="111"/>
    </row>
    <row r="20" spans="1:13">
      <c r="A20" s="111" t="s">
        <v>43</v>
      </c>
      <c r="B20" s="111"/>
      <c r="C20" s="111"/>
      <c r="D20" s="111"/>
      <c r="E20" s="111"/>
      <c r="F20" s="111"/>
      <c r="G20" s="111"/>
      <c r="H20" s="111"/>
      <c r="I20" s="111"/>
      <c r="J20" s="111"/>
      <c r="K20" s="111"/>
      <c r="L20" s="111"/>
      <c r="M20" s="111"/>
    </row>
    <row r="21" spans="1:13">
      <c r="A21" s="111" t="s">
        <v>50</v>
      </c>
      <c r="B21" s="111"/>
      <c r="C21" s="111"/>
      <c r="D21" s="111"/>
      <c r="E21" s="111"/>
      <c r="F21" s="111"/>
      <c r="G21" s="111"/>
      <c r="H21" s="111"/>
      <c r="I21" s="111"/>
      <c r="J21" s="111"/>
      <c r="K21" s="111"/>
      <c r="L21" s="111"/>
      <c r="M21" s="111"/>
    </row>
    <row r="22" spans="1:13">
      <c r="A22" s="111" t="s">
        <v>44</v>
      </c>
      <c r="B22" s="111"/>
      <c r="C22" s="111"/>
      <c r="D22" s="111"/>
      <c r="E22" s="111"/>
      <c r="F22" s="111"/>
      <c r="G22" s="111"/>
      <c r="H22" s="111"/>
      <c r="I22" s="111"/>
      <c r="J22" s="111"/>
      <c r="K22" s="111"/>
      <c r="L22" s="111"/>
      <c r="M22" s="111"/>
    </row>
    <row r="23" spans="1:13">
      <c r="A23" s="113" t="s">
        <v>53</v>
      </c>
      <c r="B23" s="113"/>
      <c r="C23" s="113"/>
      <c r="D23" s="113"/>
      <c r="E23" s="113"/>
      <c r="F23" s="113"/>
      <c r="G23" s="113"/>
      <c r="H23" s="113"/>
      <c r="I23" s="113"/>
      <c r="J23" s="113"/>
      <c r="K23" s="113"/>
      <c r="L23" s="113"/>
      <c r="M23" s="113"/>
    </row>
    <row r="24" spans="1:13">
      <c r="A24" s="111" t="s">
        <v>45</v>
      </c>
      <c r="B24" s="111"/>
      <c r="C24" s="111"/>
      <c r="D24" s="111"/>
      <c r="E24" s="111"/>
      <c r="F24" s="111"/>
      <c r="G24" s="111"/>
      <c r="H24" s="111"/>
      <c r="I24" s="111"/>
      <c r="J24" s="111"/>
      <c r="K24" s="111"/>
      <c r="L24" s="111"/>
      <c r="M24" s="111"/>
    </row>
    <row r="25" spans="1:13">
      <c r="A25" s="111" t="s">
        <v>46</v>
      </c>
      <c r="B25" s="111"/>
      <c r="C25" s="111"/>
      <c r="D25" s="111"/>
      <c r="E25" s="111"/>
      <c r="F25" s="111"/>
      <c r="G25" s="111"/>
      <c r="H25" s="111"/>
      <c r="I25" s="111"/>
      <c r="J25" s="111"/>
      <c r="K25" s="111"/>
      <c r="L25" s="111"/>
      <c r="M25" s="111"/>
    </row>
    <row r="26" spans="1:13">
      <c r="A26" s="111" t="s">
        <v>47</v>
      </c>
      <c r="B26" s="111"/>
      <c r="C26" s="111"/>
      <c r="D26" s="111"/>
      <c r="E26" s="111"/>
      <c r="F26" s="111"/>
      <c r="G26" s="111"/>
      <c r="H26" s="111"/>
      <c r="I26" s="111"/>
      <c r="J26" s="111"/>
      <c r="K26" s="111"/>
      <c r="L26" s="111"/>
      <c r="M26" s="111"/>
    </row>
    <row r="27" spans="1:13">
      <c r="A27" s="110" t="s">
        <v>51</v>
      </c>
      <c r="B27" s="110"/>
      <c r="C27" s="110"/>
      <c r="D27" s="110"/>
      <c r="E27" s="110"/>
      <c r="F27" s="110"/>
      <c r="G27" s="110"/>
      <c r="H27" s="110"/>
      <c r="I27" s="110"/>
      <c r="J27" s="110"/>
      <c r="K27" s="110"/>
      <c r="L27" s="110"/>
      <c r="M27" s="110"/>
    </row>
    <row r="28" spans="1:13">
      <c r="A28" s="111" t="s">
        <v>52</v>
      </c>
      <c r="B28" s="111"/>
      <c r="C28" s="111"/>
      <c r="D28" s="111"/>
      <c r="E28" s="111"/>
      <c r="F28" s="111"/>
      <c r="G28" s="111"/>
      <c r="H28" s="111"/>
      <c r="I28" s="111"/>
      <c r="J28" s="111"/>
      <c r="K28" s="111"/>
      <c r="L28" s="111"/>
      <c r="M28" s="111"/>
    </row>
    <row r="29" spans="1:13" ht="44.25" customHeight="1">
      <c r="A29" s="108" t="s">
        <v>62</v>
      </c>
      <c r="B29" s="108"/>
      <c r="C29" s="108"/>
      <c r="D29" s="108"/>
      <c r="E29" s="108"/>
      <c r="F29" s="108"/>
      <c r="G29" s="108"/>
      <c r="H29" s="108"/>
      <c r="I29" s="108"/>
      <c r="J29" s="108"/>
      <c r="K29" s="108"/>
      <c r="L29" s="108"/>
      <c r="M29" s="108"/>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2" t="s">
        <v>656</v>
      </c>
      <c r="B1" s="152"/>
      <c r="C1" s="152"/>
      <c r="D1" s="152"/>
      <c r="E1" s="152"/>
      <c r="F1" s="152"/>
      <c r="G1" s="152"/>
      <c r="H1" s="152"/>
      <c r="I1" s="152"/>
      <c r="J1" s="152"/>
      <c r="K1" s="152"/>
      <c r="L1" s="152"/>
      <c r="M1" s="152"/>
      <c r="N1" s="152"/>
      <c r="O1" s="152"/>
      <c r="P1" s="152"/>
      <c r="Q1" s="152"/>
      <c r="R1" s="152"/>
      <c r="S1" s="152"/>
    </row>
    <row r="2" spans="1:20" ht="16.5" customHeight="1">
      <c r="A2" s="155" t="s">
        <v>63</v>
      </c>
      <c r="B2" s="156"/>
      <c r="C2" s="156"/>
      <c r="D2" s="25">
        <v>43390</v>
      </c>
      <c r="E2" s="22"/>
      <c r="F2" s="22"/>
      <c r="G2" s="22"/>
      <c r="H2" s="22"/>
      <c r="I2" s="22"/>
      <c r="J2" s="22"/>
      <c r="K2" s="22"/>
      <c r="L2" s="22"/>
      <c r="M2" s="22"/>
      <c r="N2" s="22"/>
      <c r="O2" s="22"/>
      <c r="P2" s="22"/>
      <c r="Q2" s="22"/>
      <c r="R2" s="22"/>
      <c r="S2" s="22"/>
    </row>
    <row r="3" spans="1:20" ht="24" customHeight="1">
      <c r="A3" s="157" t="s">
        <v>14</v>
      </c>
      <c r="B3" s="153" t="s">
        <v>65</v>
      </c>
      <c r="C3" s="158" t="s">
        <v>7</v>
      </c>
      <c r="D3" s="158" t="s">
        <v>59</v>
      </c>
      <c r="E3" s="158" t="s">
        <v>16</v>
      </c>
      <c r="F3" s="159" t="s">
        <v>17</v>
      </c>
      <c r="G3" s="158" t="s">
        <v>8</v>
      </c>
      <c r="H3" s="158"/>
      <c r="I3" s="158"/>
      <c r="J3" s="158" t="s">
        <v>35</v>
      </c>
      <c r="K3" s="153" t="s">
        <v>37</v>
      </c>
      <c r="L3" s="153" t="s">
        <v>54</v>
      </c>
      <c r="M3" s="153" t="s">
        <v>55</v>
      </c>
      <c r="N3" s="153" t="s">
        <v>38</v>
      </c>
      <c r="O3" s="153" t="s">
        <v>39</v>
      </c>
      <c r="P3" s="157" t="s">
        <v>58</v>
      </c>
      <c r="Q3" s="158" t="s">
        <v>56</v>
      </c>
      <c r="R3" s="158" t="s">
        <v>36</v>
      </c>
      <c r="S3" s="158" t="s">
        <v>57</v>
      </c>
      <c r="T3" s="158" t="s">
        <v>13</v>
      </c>
    </row>
    <row r="4" spans="1:20" ht="25.5" customHeight="1">
      <c r="A4" s="157"/>
      <c r="B4" s="160"/>
      <c r="C4" s="158"/>
      <c r="D4" s="158"/>
      <c r="E4" s="158"/>
      <c r="F4" s="159"/>
      <c r="G4" s="15" t="s">
        <v>9</v>
      </c>
      <c r="H4" s="15" t="s">
        <v>10</v>
      </c>
      <c r="I4" s="11" t="s">
        <v>11</v>
      </c>
      <c r="J4" s="158"/>
      <c r="K4" s="154"/>
      <c r="L4" s="154"/>
      <c r="M4" s="154"/>
      <c r="N4" s="154"/>
      <c r="O4" s="154"/>
      <c r="P4" s="157"/>
      <c r="Q4" s="157"/>
      <c r="R4" s="158"/>
      <c r="S4" s="158"/>
      <c r="T4" s="158"/>
    </row>
    <row r="5" spans="1:20" ht="25.5">
      <c r="A5" s="4">
        <v>1</v>
      </c>
      <c r="B5" s="51" t="s">
        <v>66</v>
      </c>
      <c r="C5" s="52" t="s">
        <v>83</v>
      </c>
      <c r="D5" s="53" t="s">
        <v>27</v>
      </c>
      <c r="E5" s="52">
        <v>18050510701</v>
      </c>
      <c r="F5" s="53" t="s">
        <v>84</v>
      </c>
      <c r="G5" s="54">
        <v>0</v>
      </c>
      <c r="H5" s="51">
        <v>180</v>
      </c>
      <c r="I5" s="17">
        <f>+G5+H5</f>
        <v>180</v>
      </c>
      <c r="J5" s="52">
        <v>9957176375</v>
      </c>
      <c r="K5" s="53" t="s">
        <v>74</v>
      </c>
      <c r="L5" s="57" t="s">
        <v>139</v>
      </c>
      <c r="M5" s="58">
        <v>8822393058</v>
      </c>
      <c r="N5" s="59" t="s">
        <v>140</v>
      </c>
      <c r="O5" s="60">
        <v>9678471787</v>
      </c>
      <c r="P5" s="61">
        <v>43374</v>
      </c>
      <c r="Q5" s="53" t="s">
        <v>147</v>
      </c>
      <c r="R5" s="92">
        <v>3</v>
      </c>
      <c r="S5" s="53" t="s">
        <v>142</v>
      </c>
      <c r="T5" s="53"/>
    </row>
    <row r="6" spans="1:20">
      <c r="A6" s="4">
        <v>2</v>
      </c>
      <c r="B6" s="51" t="s">
        <v>67</v>
      </c>
      <c r="C6" s="52" t="s">
        <v>85</v>
      </c>
      <c r="D6" s="53" t="s">
        <v>27</v>
      </c>
      <c r="E6" s="52">
        <v>18050510702</v>
      </c>
      <c r="F6" s="53" t="s">
        <v>84</v>
      </c>
      <c r="G6" s="51">
        <v>26</v>
      </c>
      <c r="H6" s="51">
        <v>38</v>
      </c>
      <c r="I6" s="17">
        <f>+G6+H6</f>
        <v>64</v>
      </c>
      <c r="J6" s="52">
        <v>8876456966</v>
      </c>
      <c r="K6" s="53" t="s">
        <v>74</v>
      </c>
      <c r="L6" s="57" t="s">
        <v>139</v>
      </c>
      <c r="M6" s="58">
        <v>8822393058</v>
      </c>
      <c r="N6" s="59" t="s">
        <v>140</v>
      </c>
      <c r="O6" s="60">
        <v>9678471787</v>
      </c>
      <c r="P6" s="61">
        <v>43374</v>
      </c>
      <c r="Q6" s="53" t="s">
        <v>147</v>
      </c>
      <c r="R6" s="92">
        <v>4</v>
      </c>
      <c r="S6" s="53" t="s">
        <v>142</v>
      </c>
      <c r="T6" s="53"/>
    </row>
    <row r="7" spans="1:20">
      <c r="A7" s="4">
        <v>3</v>
      </c>
      <c r="B7" s="51" t="s">
        <v>66</v>
      </c>
      <c r="C7" s="55" t="s">
        <v>86</v>
      </c>
      <c r="D7" s="53" t="s">
        <v>27</v>
      </c>
      <c r="E7" s="55">
        <v>9</v>
      </c>
      <c r="F7" s="53"/>
      <c r="G7" s="55">
        <v>27</v>
      </c>
      <c r="H7" s="55">
        <v>19</v>
      </c>
      <c r="I7" s="17">
        <f t="shared" ref="I7:I56" si="0">+G7+H7</f>
        <v>46</v>
      </c>
      <c r="J7" s="55">
        <v>9707350073</v>
      </c>
      <c r="K7" s="53" t="s">
        <v>143</v>
      </c>
      <c r="L7" s="57" t="s">
        <v>144</v>
      </c>
      <c r="M7" s="58">
        <v>8254909436</v>
      </c>
      <c r="N7" s="60" t="s">
        <v>145</v>
      </c>
      <c r="O7" s="53"/>
      <c r="P7" s="61">
        <v>43376</v>
      </c>
      <c r="Q7" s="53" t="s">
        <v>153</v>
      </c>
      <c r="R7" s="92">
        <v>6</v>
      </c>
      <c r="S7" s="53" t="s">
        <v>142</v>
      </c>
      <c r="T7" s="53"/>
    </row>
    <row r="8" spans="1:20">
      <c r="A8" s="4">
        <v>4</v>
      </c>
      <c r="B8" s="51" t="s">
        <v>67</v>
      </c>
      <c r="C8" s="55" t="s">
        <v>87</v>
      </c>
      <c r="D8" s="53" t="s">
        <v>29</v>
      </c>
      <c r="E8" s="55">
        <v>15</v>
      </c>
      <c r="F8" s="53"/>
      <c r="G8" s="55">
        <v>39</v>
      </c>
      <c r="H8" s="55">
        <v>38</v>
      </c>
      <c r="I8" s="17">
        <f t="shared" si="0"/>
        <v>77</v>
      </c>
      <c r="J8" s="55">
        <v>8256024092</v>
      </c>
      <c r="K8" s="53" t="s">
        <v>143</v>
      </c>
      <c r="L8" s="57" t="s">
        <v>144</v>
      </c>
      <c r="M8" s="58">
        <v>8254909436</v>
      </c>
      <c r="N8" s="60" t="s">
        <v>146</v>
      </c>
      <c r="O8" s="53"/>
      <c r="P8" s="61">
        <v>43376</v>
      </c>
      <c r="Q8" s="53" t="s">
        <v>153</v>
      </c>
      <c r="R8" s="92">
        <v>6</v>
      </c>
      <c r="S8" s="53" t="s">
        <v>142</v>
      </c>
      <c r="T8" s="53"/>
    </row>
    <row r="9" spans="1:20">
      <c r="A9" s="4">
        <v>5</v>
      </c>
      <c r="B9" s="51" t="s">
        <v>67</v>
      </c>
      <c r="C9" s="52" t="s">
        <v>88</v>
      </c>
      <c r="D9" s="53" t="s">
        <v>27</v>
      </c>
      <c r="E9" s="52">
        <v>18050510703</v>
      </c>
      <c r="F9" s="53" t="s">
        <v>84</v>
      </c>
      <c r="G9" s="51">
        <v>46</v>
      </c>
      <c r="H9" s="51">
        <v>90</v>
      </c>
      <c r="I9" s="17">
        <f t="shared" si="0"/>
        <v>136</v>
      </c>
      <c r="J9" s="52">
        <v>9864344261</v>
      </c>
      <c r="K9" s="53" t="s">
        <v>74</v>
      </c>
      <c r="L9" s="57" t="s">
        <v>139</v>
      </c>
      <c r="M9" s="58">
        <v>8822393058</v>
      </c>
      <c r="N9" s="59" t="s">
        <v>140</v>
      </c>
      <c r="O9" s="60">
        <v>9678471787</v>
      </c>
      <c r="P9" s="61">
        <v>43376</v>
      </c>
      <c r="Q9" s="53" t="s">
        <v>153</v>
      </c>
      <c r="R9" s="53">
        <v>5</v>
      </c>
      <c r="S9" s="53" t="s">
        <v>142</v>
      </c>
      <c r="T9" s="53"/>
    </row>
    <row r="10" spans="1:20" ht="25.5">
      <c r="A10" s="4">
        <v>6</v>
      </c>
      <c r="B10" s="51" t="s">
        <v>67</v>
      </c>
      <c r="C10" s="52" t="s">
        <v>89</v>
      </c>
      <c r="D10" s="53" t="s">
        <v>27</v>
      </c>
      <c r="E10" s="52">
        <v>18050510704</v>
      </c>
      <c r="F10" s="53" t="s">
        <v>84</v>
      </c>
      <c r="G10" s="51">
        <v>67</v>
      </c>
      <c r="H10" s="51">
        <v>50</v>
      </c>
      <c r="I10" s="17">
        <f t="shared" si="0"/>
        <v>117</v>
      </c>
      <c r="J10" s="52">
        <v>9864762317</v>
      </c>
      <c r="K10" s="53" t="s">
        <v>74</v>
      </c>
      <c r="L10" s="57" t="s">
        <v>139</v>
      </c>
      <c r="M10" s="58">
        <v>8822393058</v>
      </c>
      <c r="N10" s="59" t="s">
        <v>140</v>
      </c>
      <c r="O10" s="60">
        <v>9678471787</v>
      </c>
      <c r="P10" s="61">
        <v>43377</v>
      </c>
      <c r="Q10" s="53" t="s">
        <v>154</v>
      </c>
      <c r="R10" s="53">
        <v>5</v>
      </c>
      <c r="S10" s="53" t="s">
        <v>142</v>
      </c>
      <c r="T10" s="53"/>
    </row>
    <row r="11" spans="1:20">
      <c r="A11" s="4">
        <v>7</v>
      </c>
      <c r="B11" s="51" t="s">
        <v>66</v>
      </c>
      <c r="C11" s="55" t="s">
        <v>90</v>
      </c>
      <c r="D11" s="53" t="s">
        <v>29</v>
      </c>
      <c r="E11" s="55">
        <v>49</v>
      </c>
      <c r="F11" s="53"/>
      <c r="G11" s="55">
        <v>47</v>
      </c>
      <c r="H11" s="55">
        <v>50</v>
      </c>
      <c r="I11" s="17">
        <f t="shared" si="0"/>
        <v>97</v>
      </c>
      <c r="J11" s="55">
        <v>9707933773</v>
      </c>
      <c r="K11" s="53" t="s">
        <v>149</v>
      </c>
      <c r="L11" s="53" t="s">
        <v>587</v>
      </c>
      <c r="M11" s="53">
        <v>9706750216</v>
      </c>
      <c r="N11" s="60" t="s">
        <v>424</v>
      </c>
      <c r="O11" s="60">
        <v>9707247059</v>
      </c>
      <c r="P11" s="61">
        <v>43377</v>
      </c>
      <c r="Q11" s="53" t="s">
        <v>154</v>
      </c>
      <c r="R11" s="53">
        <v>5</v>
      </c>
      <c r="S11" s="53" t="s">
        <v>142</v>
      </c>
      <c r="T11" s="53"/>
    </row>
    <row r="12" spans="1:20">
      <c r="A12" s="4">
        <v>8</v>
      </c>
      <c r="B12" s="51" t="s">
        <v>66</v>
      </c>
      <c r="C12" s="55" t="s">
        <v>91</v>
      </c>
      <c r="D12" s="53" t="s">
        <v>29</v>
      </c>
      <c r="E12" s="55">
        <v>50</v>
      </c>
      <c r="F12" s="53"/>
      <c r="G12" s="55">
        <v>29</v>
      </c>
      <c r="H12" s="55">
        <v>34</v>
      </c>
      <c r="I12" s="17">
        <f t="shared" si="0"/>
        <v>63</v>
      </c>
      <c r="J12" s="55">
        <v>8473853087</v>
      </c>
      <c r="K12" s="53" t="s">
        <v>586</v>
      </c>
      <c r="L12" s="53" t="s">
        <v>150</v>
      </c>
      <c r="M12" s="53">
        <v>8486060567</v>
      </c>
      <c r="N12" s="60" t="s">
        <v>151</v>
      </c>
      <c r="O12" s="60">
        <v>8254912209</v>
      </c>
      <c r="P12" s="61">
        <v>43377</v>
      </c>
      <c r="Q12" s="53" t="s">
        <v>154</v>
      </c>
      <c r="R12" s="53">
        <v>5</v>
      </c>
      <c r="S12" s="53" t="s">
        <v>142</v>
      </c>
      <c r="T12" s="53"/>
    </row>
    <row r="13" spans="1:20">
      <c r="A13" s="4">
        <v>9</v>
      </c>
      <c r="B13" s="51" t="s">
        <v>66</v>
      </c>
      <c r="C13" s="52" t="s">
        <v>92</v>
      </c>
      <c r="D13" s="53" t="s">
        <v>27</v>
      </c>
      <c r="E13" s="52">
        <v>18050501701</v>
      </c>
      <c r="F13" s="53" t="s">
        <v>93</v>
      </c>
      <c r="G13" s="51">
        <v>61</v>
      </c>
      <c r="H13" s="51">
        <v>69</v>
      </c>
      <c r="I13" s="17">
        <f t="shared" si="0"/>
        <v>130</v>
      </c>
      <c r="J13" s="52">
        <v>9864417756</v>
      </c>
      <c r="K13" s="53" t="s">
        <v>143</v>
      </c>
      <c r="L13" s="57" t="s">
        <v>144</v>
      </c>
      <c r="M13" s="58">
        <v>8254909436</v>
      </c>
      <c r="N13" s="60" t="s">
        <v>152</v>
      </c>
      <c r="O13" s="60">
        <v>9508926600</v>
      </c>
      <c r="P13" s="61">
        <v>43378</v>
      </c>
      <c r="Q13" s="53" t="s">
        <v>155</v>
      </c>
      <c r="R13" s="53">
        <v>8</v>
      </c>
      <c r="S13" s="53" t="s">
        <v>142</v>
      </c>
      <c r="T13" s="53"/>
    </row>
    <row r="14" spans="1:20" ht="25.5">
      <c r="A14" s="4">
        <v>10</v>
      </c>
      <c r="B14" s="51" t="s">
        <v>67</v>
      </c>
      <c r="C14" s="52" t="s">
        <v>94</v>
      </c>
      <c r="D14" s="53" t="s">
        <v>27</v>
      </c>
      <c r="E14" s="52">
        <v>18050501702</v>
      </c>
      <c r="F14" s="53" t="s">
        <v>93</v>
      </c>
      <c r="G14" s="51">
        <v>60</v>
      </c>
      <c r="H14" s="51">
        <v>62</v>
      </c>
      <c r="I14" s="17">
        <f t="shared" si="0"/>
        <v>122</v>
      </c>
      <c r="J14" s="52">
        <v>8822536250</v>
      </c>
      <c r="K14" s="53" t="s">
        <v>143</v>
      </c>
      <c r="L14" s="57" t="s">
        <v>144</v>
      </c>
      <c r="M14" s="58">
        <v>8254909436</v>
      </c>
      <c r="N14" s="60" t="s">
        <v>152</v>
      </c>
      <c r="O14" s="60">
        <v>9508926600</v>
      </c>
      <c r="P14" s="61">
        <v>43378</v>
      </c>
      <c r="Q14" s="53" t="s">
        <v>155</v>
      </c>
      <c r="R14" s="53">
        <v>8</v>
      </c>
      <c r="S14" s="53" t="s">
        <v>142</v>
      </c>
      <c r="T14" s="53"/>
    </row>
    <row r="15" spans="1:20">
      <c r="A15" s="4">
        <v>11</v>
      </c>
      <c r="B15" s="51" t="s">
        <v>66</v>
      </c>
      <c r="C15" s="55" t="s">
        <v>95</v>
      </c>
      <c r="D15" s="53" t="s">
        <v>29</v>
      </c>
      <c r="E15" s="55">
        <v>118</v>
      </c>
      <c r="F15" s="53"/>
      <c r="G15" s="55">
        <v>40</v>
      </c>
      <c r="H15" s="55">
        <v>32</v>
      </c>
      <c r="I15" s="17">
        <f t="shared" si="0"/>
        <v>72</v>
      </c>
      <c r="J15" s="55">
        <v>9707592438</v>
      </c>
      <c r="K15" s="53" t="s">
        <v>143</v>
      </c>
      <c r="L15" s="57" t="s">
        <v>144</v>
      </c>
      <c r="M15" s="58">
        <v>8254909436</v>
      </c>
      <c r="N15" s="60" t="s">
        <v>152</v>
      </c>
      <c r="O15" s="60">
        <v>9508926600</v>
      </c>
      <c r="P15" s="61">
        <v>43379</v>
      </c>
      <c r="Q15" s="53" t="s">
        <v>141</v>
      </c>
      <c r="R15" s="53">
        <v>7</v>
      </c>
      <c r="S15" s="53" t="s">
        <v>142</v>
      </c>
      <c r="T15" s="53"/>
    </row>
    <row r="16" spans="1:20">
      <c r="A16" s="4">
        <v>12</v>
      </c>
      <c r="B16" s="51" t="s">
        <v>66</v>
      </c>
      <c r="C16" s="55" t="s">
        <v>96</v>
      </c>
      <c r="D16" s="53" t="s">
        <v>29</v>
      </c>
      <c r="E16" s="55">
        <v>119</v>
      </c>
      <c r="F16" s="53"/>
      <c r="G16" s="55">
        <v>34</v>
      </c>
      <c r="H16" s="55">
        <v>14</v>
      </c>
      <c r="I16" s="17">
        <f t="shared" si="0"/>
        <v>48</v>
      </c>
      <c r="J16" s="55">
        <v>9864799846</v>
      </c>
      <c r="K16" s="53" t="s">
        <v>143</v>
      </c>
      <c r="L16" s="57" t="s">
        <v>144</v>
      </c>
      <c r="M16" s="58">
        <v>8254909436</v>
      </c>
      <c r="N16" s="60" t="s">
        <v>152</v>
      </c>
      <c r="O16" s="60">
        <v>9508926600</v>
      </c>
      <c r="P16" s="61">
        <v>43379</v>
      </c>
      <c r="Q16" s="53" t="s">
        <v>141</v>
      </c>
      <c r="R16" s="53">
        <v>7</v>
      </c>
      <c r="S16" s="53" t="s">
        <v>142</v>
      </c>
      <c r="T16" s="53"/>
    </row>
    <row r="17" spans="1:20">
      <c r="A17" s="4">
        <v>13</v>
      </c>
      <c r="B17" s="51" t="s">
        <v>67</v>
      </c>
      <c r="C17" s="55" t="s">
        <v>97</v>
      </c>
      <c r="D17" s="53" t="s">
        <v>29</v>
      </c>
      <c r="E17" s="55">
        <v>86</v>
      </c>
      <c r="F17" s="53"/>
      <c r="G17" s="55">
        <v>39</v>
      </c>
      <c r="H17" s="55">
        <v>41</v>
      </c>
      <c r="I17" s="17">
        <f t="shared" si="0"/>
        <v>80</v>
      </c>
      <c r="J17" s="55">
        <v>9678398201</v>
      </c>
      <c r="K17" s="53" t="s">
        <v>143</v>
      </c>
      <c r="L17" s="57" t="s">
        <v>144</v>
      </c>
      <c r="M17" s="58">
        <v>8254909436</v>
      </c>
      <c r="N17" s="60" t="s">
        <v>152</v>
      </c>
      <c r="O17" s="60">
        <v>9508926600</v>
      </c>
      <c r="P17" s="61">
        <v>43381</v>
      </c>
      <c r="Q17" s="53" t="s">
        <v>147</v>
      </c>
      <c r="R17" s="53">
        <v>7</v>
      </c>
      <c r="S17" s="53" t="s">
        <v>142</v>
      </c>
      <c r="T17" s="53"/>
    </row>
    <row r="18" spans="1:20">
      <c r="A18" s="4">
        <v>14</v>
      </c>
      <c r="B18" s="51" t="s">
        <v>67</v>
      </c>
      <c r="C18" s="55" t="s">
        <v>98</v>
      </c>
      <c r="D18" s="53" t="s">
        <v>29</v>
      </c>
      <c r="E18" s="55">
        <v>120</v>
      </c>
      <c r="F18" s="53"/>
      <c r="G18" s="55">
        <v>11</v>
      </c>
      <c r="H18" s="55">
        <v>13</v>
      </c>
      <c r="I18" s="17">
        <f t="shared" si="0"/>
        <v>24</v>
      </c>
      <c r="J18" s="55">
        <v>8822280261</v>
      </c>
      <c r="K18" s="53" t="s">
        <v>143</v>
      </c>
      <c r="L18" s="57" t="s">
        <v>144</v>
      </c>
      <c r="M18" s="58">
        <v>8254909436</v>
      </c>
      <c r="N18" s="60" t="s">
        <v>152</v>
      </c>
      <c r="O18" s="60">
        <v>9508926600</v>
      </c>
      <c r="P18" s="61">
        <v>43381</v>
      </c>
      <c r="Q18" s="53" t="s">
        <v>147</v>
      </c>
      <c r="R18" s="53">
        <v>9</v>
      </c>
      <c r="S18" s="53" t="s">
        <v>142</v>
      </c>
      <c r="T18" s="53"/>
    </row>
    <row r="19" spans="1:20">
      <c r="A19" s="4">
        <v>15</v>
      </c>
      <c r="B19" s="51" t="s">
        <v>66</v>
      </c>
      <c r="C19" s="52" t="s">
        <v>99</v>
      </c>
      <c r="D19" s="53" t="s">
        <v>27</v>
      </c>
      <c r="E19" s="52">
        <v>18050501703</v>
      </c>
      <c r="F19" s="53" t="s">
        <v>84</v>
      </c>
      <c r="G19" s="51">
        <v>13</v>
      </c>
      <c r="H19" s="51">
        <v>12</v>
      </c>
      <c r="I19" s="17">
        <f t="shared" si="0"/>
        <v>25</v>
      </c>
      <c r="J19" s="52">
        <v>9706364547</v>
      </c>
      <c r="K19" s="53" t="s">
        <v>143</v>
      </c>
      <c r="L19" s="60" t="s">
        <v>151</v>
      </c>
      <c r="M19" s="60">
        <v>9854728725</v>
      </c>
      <c r="N19" s="60" t="s">
        <v>152</v>
      </c>
      <c r="O19" s="60">
        <v>9508926600</v>
      </c>
      <c r="P19" s="61">
        <v>43382</v>
      </c>
      <c r="Q19" s="53" t="s">
        <v>148</v>
      </c>
      <c r="R19" s="53">
        <v>7</v>
      </c>
      <c r="S19" s="53" t="s">
        <v>142</v>
      </c>
      <c r="T19" s="53"/>
    </row>
    <row r="20" spans="1:20">
      <c r="A20" s="4">
        <v>16</v>
      </c>
      <c r="B20" s="51" t="s">
        <v>66</v>
      </c>
      <c r="C20" s="52" t="s">
        <v>100</v>
      </c>
      <c r="D20" s="53" t="s">
        <v>27</v>
      </c>
      <c r="E20" s="52">
        <v>18050501704</v>
      </c>
      <c r="F20" s="53" t="s">
        <v>84</v>
      </c>
      <c r="G20" s="51">
        <v>4</v>
      </c>
      <c r="H20" s="51">
        <v>6</v>
      </c>
      <c r="I20" s="17">
        <f t="shared" si="0"/>
        <v>10</v>
      </c>
      <c r="J20" s="52">
        <v>9864761742</v>
      </c>
      <c r="K20" s="53" t="s">
        <v>143</v>
      </c>
      <c r="L20" s="60" t="s">
        <v>151</v>
      </c>
      <c r="M20" s="60">
        <v>9854728725</v>
      </c>
      <c r="N20" s="60" t="s">
        <v>152</v>
      </c>
      <c r="O20" s="60">
        <v>9508926600</v>
      </c>
      <c r="P20" s="61">
        <v>43382</v>
      </c>
      <c r="Q20" s="53" t="s">
        <v>148</v>
      </c>
      <c r="R20" s="53">
        <v>7</v>
      </c>
      <c r="S20" s="53" t="s">
        <v>142</v>
      </c>
      <c r="T20" s="53"/>
    </row>
    <row r="21" spans="1:20">
      <c r="A21" s="4">
        <v>17</v>
      </c>
      <c r="B21" s="51" t="s">
        <v>67</v>
      </c>
      <c r="C21" s="52" t="s">
        <v>101</v>
      </c>
      <c r="D21" s="53" t="s">
        <v>27</v>
      </c>
      <c r="E21" s="52">
        <v>18050501605</v>
      </c>
      <c r="F21" s="53" t="s">
        <v>84</v>
      </c>
      <c r="G21" s="51">
        <v>37</v>
      </c>
      <c r="H21" s="51">
        <v>36</v>
      </c>
      <c r="I21" s="17">
        <f t="shared" si="0"/>
        <v>73</v>
      </c>
      <c r="J21" s="52">
        <v>9854219025</v>
      </c>
      <c r="K21" s="53" t="s">
        <v>74</v>
      </c>
      <c r="L21" s="57" t="s">
        <v>139</v>
      </c>
      <c r="M21" s="58">
        <v>8822393058</v>
      </c>
      <c r="N21" s="60" t="s">
        <v>156</v>
      </c>
      <c r="O21" s="60">
        <v>9957739337</v>
      </c>
      <c r="P21" s="61">
        <v>43382</v>
      </c>
      <c r="Q21" s="53" t="s">
        <v>148</v>
      </c>
      <c r="R21" s="53">
        <v>5</v>
      </c>
      <c r="S21" s="53" t="s">
        <v>142</v>
      </c>
      <c r="T21" s="53"/>
    </row>
    <row r="22" spans="1:20">
      <c r="A22" s="4">
        <v>18</v>
      </c>
      <c r="B22" s="51" t="s">
        <v>67</v>
      </c>
      <c r="C22" s="52" t="s">
        <v>102</v>
      </c>
      <c r="D22" s="53" t="s">
        <v>27</v>
      </c>
      <c r="E22" s="52">
        <v>18050501606</v>
      </c>
      <c r="F22" s="53" t="s">
        <v>84</v>
      </c>
      <c r="G22" s="51">
        <v>12</v>
      </c>
      <c r="H22" s="51">
        <v>14</v>
      </c>
      <c r="I22" s="17">
        <f t="shared" si="0"/>
        <v>26</v>
      </c>
      <c r="J22" s="52">
        <v>9678512202</v>
      </c>
      <c r="K22" s="53" t="s">
        <v>74</v>
      </c>
      <c r="L22" s="57" t="s">
        <v>139</v>
      </c>
      <c r="M22" s="58">
        <v>8822393058</v>
      </c>
      <c r="N22" s="60" t="s">
        <v>156</v>
      </c>
      <c r="O22" s="60">
        <v>9957739337</v>
      </c>
      <c r="P22" s="61">
        <v>43383</v>
      </c>
      <c r="Q22" s="53" t="s">
        <v>153</v>
      </c>
      <c r="R22" s="53">
        <v>5</v>
      </c>
      <c r="S22" s="53" t="s">
        <v>142</v>
      </c>
      <c r="T22" s="53"/>
    </row>
    <row r="23" spans="1:20">
      <c r="A23" s="4">
        <v>19</v>
      </c>
      <c r="B23" s="51" t="s">
        <v>66</v>
      </c>
      <c r="C23" s="55" t="s">
        <v>103</v>
      </c>
      <c r="D23" s="53" t="s">
        <v>29</v>
      </c>
      <c r="E23" s="55">
        <v>59</v>
      </c>
      <c r="F23" s="53"/>
      <c r="G23" s="55">
        <v>23</v>
      </c>
      <c r="H23" s="55">
        <v>39</v>
      </c>
      <c r="I23" s="17">
        <f t="shared" si="0"/>
        <v>62</v>
      </c>
      <c r="J23" s="53"/>
      <c r="K23" s="53" t="s">
        <v>157</v>
      </c>
      <c r="L23" s="57" t="s">
        <v>158</v>
      </c>
      <c r="M23" s="58">
        <v>9707703669</v>
      </c>
      <c r="N23" s="60" t="s">
        <v>159</v>
      </c>
      <c r="O23" s="60">
        <v>9864724893</v>
      </c>
      <c r="P23" s="61">
        <v>43383</v>
      </c>
      <c r="Q23" s="53" t="s">
        <v>153</v>
      </c>
      <c r="R23" s="53">
        <v>35</v>
      </c>
      <c r="S23" s="53" t="s">
        <v>160</v>
      </c>
      <c r="T23" s="53"/>
    </row>
    <row r="24" spans="1:20">
      <c r="A24" s="4">
        <v>20</v>
      </c>
      <c r="B24" s="51" t="s">
        <v>66</v>
      </c>
      <c r="C24" s="55" t="s">
        <v>104</v>
      </c>
      <c r="D24" s="53" t="s">
        <v>29</v>
      </c>
      <c r="E24" s="55">
        <v>36</v>
      </c>
      <c r="F24" s="53"/>
      <c r="G24" s="55">
        <v>35</v>
      </c>
      <c r="H24" s="55">
        <v>32</v>
      </c>
      <c r="I24" s="17">
        <f t="shared" si="0"/>
        <v>67</v>
      </c>
      <c r="J24" s="55">
        <v>9559863507</v>
      </c>
      <c r="K24" s="53" t="s">
        <v>157</v>
      </c>
      <c r="L24" s="57" t="s">
        <v>158</v>
      </c>
      <c r="M24" s="58">
        <v>9707703669</v>
      </c>
      <c r="N24" s="60" t="s">
        <v>159</v>
      </c>
      <c r="O24" s="60">
        <v>9864724893</v>
      </c>
      <c r="P24" s="61">
        <v>43383</v>
      </c>
      <c r="Q24" s="53" t="s">
        <v>153</v>
      </c>
      <c r="R24" s="53">
        <v>35</v>
      </c>
      <c r="S24" s="53" t="s">
        <v>160</v>
      </c>
      <c r="T24" s="53"/>
    </row>
    <row r="25" spans="1:20">
      <c r="A25" s="4">
        <v>21</v>
      </c>
      <c r="B25" s="51" t="s">
        <v>67</v>
      </c>
      <c r="C25" s="52" t="s">
        <v>105</v>
      </c>
      <c r="D25" s="53" t="s">
        <v>27</v>
      </c>
      <c r="E25" s="52">
        <v>18050513801</v>
      </c>
      <c r="F25" s="53" t="s">
        <v>84</v>
      </c>
      <c r="G25" s="51">
        <v>39</v>
      </c>
      <c r="H25" s="51">
        <v>40</v>
      </c>
      <c r="I25" s="17">
        <f t="shared" si="0"/>
        <v>79</v>
      </c>
      <c r="J25" s="52">
        <v>8822376945</v>
      </c>
      <c r="K25" s="53" t="s">
        <v>157</v>
      </c>
      <c r="L25" s="57" t="s">
        <v>158</v>
      </c>
      <c r="M25" s="58">
        <v>9707703669</v>
      </c>
      <c r="N25" s="60" t="s">
        <v>159</v>
      </c>
      <c r="O25" s="60">
        <v>9864724893</v>
      </c>
      <c r="P25" s="61">
        <v>43384</v>
      </c>
      <c r="Q25" s="53" t="s">
        <v>154</v>
      </c>
      <c r="R25" s="53">
        <v>35</v>
      </c>
      <c r="S25" s="53" t="s">
        <v>160</v>
      </c>
      <c r="T25" s="53"/>
    </row>
    <row r="26" spans="1:20">
      <c r="A26" s="4">
        <v>22</v>
      </c>
      <c r="B26" s="51" t="s">
        <v>67</v>
      </c>
      <c r="C26" s="52" t="s">
        <v>106</v>
      </c>
      <c r="D26" s="53" t="s">
        <v>27</v>
      </c>
      <c r="E26" s="52">
        <v>18050513802</v>
      </c>
      <c r="F26" s="53" t="s">
        <v>84</v>
      </c>
      <c r="G26" s="51">
        <v>73</v>
      </c>
      <c r="H26" s="51">
        <v>54</v>
      </c>
      <c r="I26" s="17">
        <f t="shared" si="0"/>
        <v>127</v>
      </c>
      <c r="J26" s="52">
        <v>9707060980</v>
      </c>
      <c r="K26" s="53" t="s">
        <v>157</v>
      </c>
      <c r="L26" s="57" t="s">
        <v>158</v>
      </c>
      <c r="M26" s="58">
        <v>9707703669</v>
      </c>
      <c r="N26" s="60" t="s">
        <v>159</v>
      </c>
      <c r="O26" s="60">
        <v>9864724893</v>
      </c>
      <c r="P26" s="61">
        <v>43384</v>
      </c>
      <c r="Q26" s="53" t="s">
        <v>154</v>
      </c>
      <c r="R26" s="53">
        <v>35</v>
      </c>
      <c r="S26" s="53" t="s">
        <v>160</v>
      </c>
      <c r="T26" s="53"/>
    </row>
    <row r="27" spans="1:20">
      <c r="A27" s="4">
        <v>23</v>
      </c>
      <c r="B27" s="51" t="s">
        <v>66</v>
      </c>
      <c r="C27" s="55" t="s">
        <v>107</v>
      </c>
      <c r="D27" s="53" t="s">
        <v>29</v>
      </c>
      <c r="E27" s="55">
        <v>46</v>
      </c>
      <c r="F27" s="53"/>
      <c r="G27" s="55">
        <v>26</v>
      </c>
      <c r="H27" s="55">
        <v>28</v>
      </c>
      <c r="I27" s="17">
        <f t="shared" si="0"/>
        <v>54</v>
      </c>
      <c r="J27" s="55">
        <v>9508425377</v>
      </c>
      <c r="K27" s="53" t="s">
        <v>74</v>
      </c>
      <c r="L27" s="57" t="s">
        <v>161</v>
      </c>
      <c r="M27" s="58">
        <v>9508319352</v>
      </c>
      <c r="N27" s="60" t="s">
        <v>162</v>
      </c>
      <c r="O27" s="60">
        <v>9706322675</v>
      </c>
      <c r="P27" s="61">
        <v>43384</v>
      </c>
      <c r="Q27" s="53" t="s">
        <v>154</v>
      </c>
      <c r="R27" s="53">
        <v>14</v>
      </c>
      <c r="S27" s="53" t="s">
        <v>142</v>
      </c>
      <c r="T27" s="53"/>
    </row>
    <row r="28" spans="1:20">
      <c r="A28" s="4">
        <v>24</v>
      </c>
      <c r="B28" s="51" t="s">
        <v>66</v>
      </c>
      <c r="C28" s="55" t="s">
        <v>108</v>
      </c>
      <c r="D28" s="53" t="s">
        <v>29</v>
      </c>
      <c r="E28" s="55">
        <v>47</v>
      </c>
      <c r="F28" s="53"/>
      <c r="G28" s="55">
        <v>27</v>
      </c>
      <c r="H28" s="55">
        <v>28</v>
      </c>
      <c r="I28" s="17">
        <f t="shared" si="0"/>
        <v>55</v>
      </c>
      <c r="J28" s="55">
        <v>8254960610</v>
      </c>
      <c r="K28" s="53" t="s">
        <v>74</v>
      </c>
      <c r="L28" s="57" t="s">
        <v>139</v>
      </c>
      <c r="M28" s="58">
        <v>8822393058</v>
      </c>
      <c r="N28" s="60" t="s">
        <v>164</v>
      </c>
      <c r="O28" s="60">
        <v>8486801814</v>
      </c>
      <c r="P28" s="61">
        <v>43384</v>
      </c>
      <c r="Q28" s="53" t="s">
        <v>154</v>
      </c>
      <c r="R28" s="53">
        <v>10</v>
      </c>
      <c r="S28" s="53" t="s">
        <v>142</v>
      </c>
      <c r="T28" s="53"/>
    </row>
    <row r="29" spans="1:20">
      <c r="A29" s="4">
        <v>25</v>
      </c>
      <c r="B29" s="51" t="s">
        <v>67</v>
      </c>
      <c r="C29" s="52" t="s">
        <v>109</v>
      </c>
      <c r="D29" s="53" t="s">
        <v>27</v>
      </c>
      <c r="E29" s="52">
        <v>18050502901</v>
      </c>
      <c r="F29" s="53" t="s">
        <v>84</v>
      </c>
      <c r="G29" s="51">
        <v>34</v>
      </c>
      <c r="H29" s="51">
        <v>45</v>
      </c>
      <c r="I29" s="17">
        <f t="shared" si="0"/>
        <v>79</v>
      </c>
      <c r="J29" s="52">
        <v>9707709547</v>
      </c>
      <c r="K29" s="53" t="s">
        <v>74</v>
      </c>
      <c r="L29" s="57" t="s">
        <v>161</v>
      </c>
      <c r="M29" s="58">
        <v>9508319352</v>
      </c>
      <c r="N29" s="60" t="s">
        <v>162</v>
      </c>
      <c r="O29" s="60">
        <v>9706322675</v>
      </c>
      <c r="P29" s="61">
        <v>43385</v>
      </c>
      <c r="Q29" s="53" t="s">
        <v>155</v>
      </c>
      <c r="R29" s="53">
        <v>10</v>
      </c>
      <c r="S29" s="53" t="s">
        <v>142</v>
      </c>
      <c r="T29" s="53"/>
    </row>
    <row r="30" spans="1:20">
      <c r="A30" s="4">
        <v>26</v>
      </c>
      <c r="B30" s="51" t="s">
        <v>66</v>
      </c>
      <c r="C30" s="52" t="s">
        <v>110</v>
      </c>
      <c r="D30" s="53" t="s">
        <v>27</v>
      </c>
      <c r="E30" s="52">
        <v>18050505503</v>
      </c>
      <c r="F30" s="53" t="s">
        <v>84</v>
      </c>
      <c r="G30" s="51">
        <v>35</v>
      </c>
      <c r="H30" s="51">
        <v>49</v>
      </c>
      <c r="I30" s="17">
        <f t="shared" si="0"/>
        <v>84</v>
      </c>
      <c r="J30" s="52">
        <v>9859525940</v>
      </c>
      <c r="K30" s="53" t="s">
        <v>74</v>
      </c>
      <c r="L30" s="53" t="s">
        <v>604</v>
      </c>
      <c r="M30" s="53">
        <v>9613830285</v>
      </c>
      <c r="N30" s="53" t="s">
        <v>605</v>
      </c>
      <c r="O30" s="53">
        <v>9854447997</v>
      </c>
      <c r="P30" s="61">
        <v>43385</v>
      </c>
      <c r="Q30" s="53" t="s">
        <v>155</v>
      </c>
      <c r="R30" s="53">
        <v>18</v>
      </c>
      <c r="S30" s="53" t="s">
        <v>142</v>
      </c>
      <c r="T30" s="53"/>
    </row>
    <row r="31" spans="1:20">
      <c r="A31" s="4">
        <v>27</v>
      </c>
      <c r="B31" s="51" t="s">
        <v>67</v>
      </c>
      <c r="C31" s="55" t="s">
        <v>111</v>
      </c>
      <c r="D31" s="53" t="s">
        <v>29</v>
      </c>
      <c r="E31" s="55">
        <v>3</v>
      </c>
      <c r="F31" s="53"/>
      <c r="G31" s="55">
        <v>17</v>
      </c>
      <c r="H31" s="55">
        <v>18</v>
      </c>
      <c r="I31" s="17">
        <f t="shared" si="0"/>
        <v>35</v>
      </c>
      <c r="J31" s="55">
        <v>8474045085</v>
      </c>
      <c r="K31" s="53" t="s">
        <v>74</v>
      </c>
      <c r="L31" s="53" t="s">
        <v>163</v>
      </c>
      <c r="M31" s="53">
        <v>9613506141</v>
      </c>
      <c r="N31" s="60" t="s">
        <v>164</v>
      </c>
      <c r="O31" s="60">
        <v>8486801814</v>
      </c>
      <c r="P31" s="61">
        <v>43386</v>
      </c>
      <c r="Q31" s="53" t="s">
        <v>141</v>
      </c>
      <c r="R31" s="53">
        <v>10</v>
      </c>
      <c r="S31" s="53" t="s">
        <v>142</v>
      </c>
      <c r="T31" s="53"/>
    </row>
    <row r="32" spans="1:20">
      <c r="A32" s="4">
        <v>28</v>
      </c>
      <c r="B32" s="51" t="s">
        <v>66</v>
      </c>
      <c r="C32" s="55" t="s">
        <v>112</v>
      </c>
      <c r="D32" s="53" t="s">
        <v>29</v>
      </c>
      <c r="E32" s="55">
        <v>30</v>
      </c>
      <c r="F32" s="53"/>
      <c r="G32" s="55">
        <v>23</v>
      </c>
      <c r="H32" s="55">
        <v>17</v>
      </c>
      <c r="I32" s="17">
        <f t="shared" si="0"/>
        <v>40</v>
      </c>
      <c r="J32" s="55">
        <v>9864393484</v>
      </c>
      <c r="K32" s="53" t="s">
        <v>74</v>
      </c>
      <c r="L32" s="53" t="s">
        <v>163</v>
      </c>
      <c r="M32" s="53">
        <v>9613506141</v>
      </c>
      <c r="N32" s="60" t="s">
        <v>164</v>
      </c>
      <c r="O32" s="60">
        <v>8486801814</v>
      </c>
      <c r="P32" s="61">
        <v>43386</v>
      </c>
      <c r="Q32" s="53" t="s">
        <v>141</v>
      </c>
      <c r="R32" s="53">
        <v>10</v>
      </c>
      <c r="S32" s="53" t="s">
        <v>142</v>
      </c>
      <c r="T32" s="53"/>
    </row>
    <row r="33" spans="1:20">
      <c r="A33" s="4">
        <v>29</v>
      </c>
      <c r="B33" s="51" t="s">
        <v>66</v>
      </c>
      <c r="C33" s="52" t="s">
        <v>113</v>
      </c>
      <c r="D33" s="53" t="s">
        <v>27</v>
      </c>
      <c r="E33" s="52">
        <v>18050506604</v>
      </c>
      <c r="F33" s="53" t="s">
        <v>84</v>
      </c>
      <c r="G33" s="51">
        <v>23</v>
      </c>
      <c r="H33" s="51">
        <v>28</v>
      </c>
      <c r="I33" s="17">
        <f t="shared" si="0"/>
        <v>51</v>
      </c>
      <c r="J33" s="52">
        <v>9613380285</v>
      </c>
      <c r="K33" s="53" t="s">
        <v>74</v>
      </c>
      <c r="L33" s="53" t="s">
        <v>163</v>
      </c>
      <c r="M33" s="53">
        <v>9613506141</v>
      </c>
      <c r="N33" s="60" t="s">
        <v>164</v>
      </c>
      <c r="O33" s="60">
        <v>8486801814</v>
      </c>
      <c r="P33" s="61">
        <v>43388</v>
      </c>
      <c r="Q33" s="53" t="s">
        <v>147</v>
      </c>
      <c r="R33" s="53">
        <v>4</v>
      </c>
      <c r="S33" s="53" t="s">
        <v>142</v>
      </c>
      <c r="T33" s="53"/>
    </row>
    <row r="34" spans="1:20">
      <c r="A34" s="4">
        <v>30</v>
      </c>
      <c r="B34" s="51" t="s">
        <v>67</v>
      </c>
      <c r="C34" s="52" t="s">
        <v>114</v>
      </c>
      <c r="D34" s="53" t="s">
        <v>27</v>
      </c>
      <c r="E34" s="52">
        <v>18050507101</v>
      </c>
      <c r="F34" s="53" t="s">
        <v>84</v>
      </c>
      <c r="G34" s="51">
        <v>28</v>
      </c>
      <c r="H34" s="51">
        <v>38</v>
      </c>
      <c r="I34" s="17">
        <f t="shared" si="0"/>
        <v>66</v>
      </c>
      <c r="J34" s="52">
        <v>9864441228</v>
      </c>
      <c r="K34" s="53" t="s">
        <v>74</v>
      </c>
      <c r="L34" s="53" t="s">
        <v>163</v>
      </c>
      <c r="M34" s="53">
        <v>9613506141</v>
      </c>
      <c r="N34" s="60" t="s">
        <v>164</v>
      </c>
      <c r="O34" s="60">
        <v>8486801814</v>
      </c>
      <c r="P34" s="61">
        <v>43388</v>
      </c>
      <c r="Q34" s="53" t="s">
        <v>147</v>
      </c>
      <c r="R34" s="53">
        <v>4</v>
      </c>
      <c r="S34" s="53" t="s">
        <v>142</v>
      </c>
      <c r="T34" s="53"/>
    </row>
    <row r="35" spans="1:20">
      <c r="A35" s="4">
        <v>31</v>
      </c>
      <c r="B35" s="51" t="s">
        <v>66</v>
      </c>
      <c r="C35" s="55" t="s">
        <v>115</v>
      </c>
      <c r="D35" s="53" t="s">
        <v>29</v>
      </c>
      <c r="E35" s="55">
        <v>22</v>
      </c>
      <c r="F35" s="53"/>
      <c r="G35" s="55">
        <v>59</v>
      </c>
      <c r="H35" s="55">
        <v>66</v>
      </c>
      <c r="I35" s="17">
        <f t="shared" si="0"/>
        <v>125</v>
      </c>
      <c r="J35" s="55">
        <v>9854667705</v>
      </c>
      <c r="K35" s="53" t="s">
        <v>165</v>
      </c>
      <c r="L35" s="57" t="s">
        <v>166</v>
      </c>
      <c r="M35" s="58">
        <v>9854364229</v>
      </c>
      <c r="N35" s="59" t="s">
        <v>167</v>
      </c>
      <c r="O35" s="60">
        <v>9859516827</v>
      </c>
      <c r="P35" s="61">
        <v>43393</v>
      </c>
      <c r="Q35" s="53" t="s">
        <v>141</v>
      </c>
      <c r="R35" s="55">
        <v>24</v>
      </c>
      <c r="S35" s="53" t="s">
        <v>142</v>
      </c>
      <c r="T35" s="53"/>
    </row>
    <row r="36" spans="1:20">
      <c r="A36" s="4">
        <v>32</v>
      </c>
      <c r="B36" s="51" t="s">
        <v>67</v>
      </c>
      <c r="C36" s="55" t="s">
        <v>116</v>
      </c>
      <c r="D36" s="53" t="s">
        <v>29</v>
      </c>
      <c r="E36" s="55">
        <v>23</v>
      </c>
      <c r="F36" s="53"/>
      <c r="G36" s="55">
        <v>52</v>
      </c>
      <c r="H36" s="55">
        <v>65</v>
      </c>
      <c r="I36" s="17">
        <f t="shared" si="0"/>
        <v>117</v>
      </c>
      <c r="J36" s="55">
        <v>9859059949</v>
      </c>
      <c r="K36" s="53" t="s">
        <v>165</v>
      </c>
      <c r="L36" s="57" t="s">
        <v>166</v>
      </c>
      <c r="M36" s="58">
        <v>9854364229</v>
      </c>
      <c r="N36" s="59" t="s">
        <v>167</v>
      </c>
      <c r="O36" s="60">
        <v>9859516827</v>
      </c>
      <c r="P36" s="61">
        <v>43393</v>
      </c>
      <c r="Q36" s="53" t="s">
        <v>141</v>
      </c>
      <c r="R36" s="55">
        <v>24</v>
      </c>
      <c r="S36" s="53" t="s">
        <v>142</v>
      </c>
      <c r="T36" s="53"/>
    </row>
    <row r="37" spans="1:20">
      <c r="A37" s="4">
        <v>33</v>
      </c>
      <c r="B37" s="51" t="s">
        <v>66</v>
      </c>
      <c r="C37" s="52" t="s">
        <v>117</v>
      </c>
      <c r="D37" s="53" t="s">
        <v>27</v>
      </c>
      <c r="E37" s="52">
        <v>18050500101</v>
      </c>
      <c r="F37" s="53" t="s">
        <v>84</v>
      </c>
      <c r="G37" s="51">
        <v>96</v>
      </c>
      <c r="H37" s="51">
        <v>93</v>
      </c>
      <c r="I37" s="17">
        <f t="shared" si="0"/>
        <v>189</v>
      </c>
      <c r="J37" s="52">
        <v>8011584701</v>
      </c>
      <c r="K37" s="53" t="s">
        <v>165</v>
      </c>
      <c r="L37" s="57" t="s">
        <v>166</v>
      </c>
      <c r="M37" s="58">
        <v>9854364229</v>
      </c>
      <c r="N37" s="60" t="s">
        <v>167</v>
      </c>
      <c r="O37" s="60">
        <v>9859516827</v>
      </c>
      <c r="P37" s="61">
        <v>43395</v>
      </c>
      <c r="Q37" s="53" t="s">
        <v>147</v>
      </c>
      <c r="R37" s="55">
        <v>19</v>
      </c>
      <c r="S37" s="53" t="s">
        <v>142</v>
      </c>
      <c r="T37" s="53"/>
    </row>
    <row r="38" spans="1:20">
      <c r="A38" s="4">
        <v>34</v>
      </c>
      <c r="B38" s="51" t="s">
        <v>67</v>
      </c>
      <c r="C38" s="52" t="s">
        <v>118</v>
      </c>
      <c r="D38" s="53" t="s">
        <v>27</v>
      </c>
      <c r="E38" s="52">
        <v>18050500102</v>
      </c>
      <c r="F38" s="53" t="s">
        <v>84</v>
      </c>
      <c r="G38" s="51">
        <v>72</v>
      </c>
      <c r="H38" s="51">
        <v>79</v>
      </c>
      <c r="I38" s="17">
        <f t="shared" si="0"/>
        <v>151</v>
      </c>
      <c r="J38" s="52">
        <v>8822619462</v>
      </c>
      <c r="K38" s="53" t="s">
        <v>165</v>
      </c>
      <c r="L38" s="57" t="s">
        <v>166</v>
      </c>
      <c r="M38" s="58">
        <v>9854364229</v>
      </c>
      <c r="N38" s="60" t="s">
        <v>167</v>
      </c>
      <c r="O38" s="60">
        <v>9859516827</v>
      </c>
      <c r="P38" s="61">
        <v>43395</v>
      </c>
      <c r="Q38" s="53" t="s">
        <v>147</v>
      </c>
      <c r="R38" s="55">
        <v>18</v>
      </c>
      <c r="S38" s="53" t="s">
        <v>142</v>
      </c>
      <c r="T38" s="53"/>
    </row>
    <row r="39" spans="1:20">
      <c r="A39" s="4">
        <v>35</v>
      </c>
      <c r="B39" s="51" t="s">
        <v>66</v>
      </c>
      <c r="C39" s="55" t="s">
        <v>119</v>
      </c>
      <c r="D39" s="53" t="s">
        <v>29</v>
      </c>
      <c r="E39" s="55">
        <v>26</v>
      </c>
      <c r="F39" s="53"/>
      <c r="G39" s="55">
        <v>95</v>
      </c>
      <c r="H39" s="55">
        <v>90</v>
      </c>
      <c r="I39" s="17">
        <f t="shared" si="0"/>
        <v>185</v>
      </c>
      <c r="J39" s="55">
        <v>8473929761</v>
      </c>
      <c r="K39" s="53" t="s">
        <v>165</v>
      </c>
      <c r="L39" s="57" t="s">
        <v>166</v>
      </c>
      <c r="M39" s="58">
        <v>9854364229</v>
      </c>
      <c r="N39" s="59" t="s">
        <v>169</v>
      </c>
      <c r="O39" s="60">
        <v>9859703324</v>
      </c>
      <c r="P39" s="61">
        <v>43396</v>
      </c>
      <c r="Q39" s="53" t="s">
        <v>148</v>
      </c>
      <c r="R39" s="55">
        <v>15</v>
      </c>
      <c r="S39" s="53" t="s">
        <v>142</v>
      </c>
      <c r="T39" s="53"/>
    </row>
    <row r="40" spans="1:20">
      <c r="A40" s="4">
        <v>36</v>
      </c>
      <c r="B40" s="51" t="s">
        <v>67</v>
      </c>
      <c r="C40" s="52" t="s">
        <v>120</v>
      </c>
      <c r="D40" s="53" t="s">
        <v>27</v>
      </c>
      <c r="E40" s="52">
        <v>18050500605</v>
      </c>
      <c r="F40" s="53" t="s">
        <v>121</v>
      </c>
      <c r="G40" s="51">
        <v>103</v>
      </c>
      <c r="H40" s="55">
        <v>75</v>
      </c>
      <c r="I40" s="17">
        <f t="shared" si="0"/>
        <v>178</v>
      </c>
      <c r="J40" s="52">
        <v>9706671731</v>
      </c>
      <c r="K40" s="53" t="s">
        <v>168</v>
      </c>
      <c r="L40" s="53" t="s">
        <v>606</v>
      </c>
      <c r="M40" s="53">
        <v>9954480119</v>
      </c>
      <c r="N40" s="60" t="s">
        <v>607</v>
      </c>
      <c r="O40" s="60">
        <v>9707712958</v>
      </c>
      <c r="P40" s="61">
        <v>43396</v>
      </c>
      <c r="Q40" s="53" t="s">
        <v>148</v>
      </c>
      <c r="R40" s="53">
        <v>25</v>
      </c>
      <c r="S40" s="53" t="s">
        <v>142</v>
      </c>
      <c r="T40" s="53"/>
    </row>
    <row r="41" spans="1:20">
      <c r="A41" s="4">
        <v>37</v>
      </c>
      <c r="B41" s="51" t="s">
        <v>66</v>
      </c>
      <c r="C41" s="55" t="s">
        <v>122</v>
      </c>
      <c r="D41" s="53" t="s">
        <v>29</v>
      </c>
      <c r="E41" s="55">
        <v>27</v>
      </c>
      <c r="F41" s="53"/>
      <c r="G41" s="55">
        <v>64</v>
      </c>
      <c r="H41" s="55">
        <v>63</v>
      </c>
      <c r="I41" s="17">
        <f t="shared" si="0"/>
        <v>127</v>
      </c>
      <c r="J41" s="55">
        <v>9854474336</v>
      </c>
      <c r="K41" s="53" t="s">
        <v>165</v>
      </c>
      <c r="L41" s="57" t="s">
        <v>166</v>
      </c>
      <c r="M41" s="58">
        <v>9854364229</v>
      </c>
      <c r="N41" s="59" t="s">
        <v>169</v>
      </c>
      <c r="O41" s="60">
        <v>9859703324</v>
      </c>
      <c r="P41" s="61">
        <v>43397</v>
      </c>
      <c r="Q41" s="53" t="s">
        <v>153</v>
      </c>
      <c r="R41" s="55">
        <v>15</v>
      </c>
      <c r="S41" s="53" t="s">
        <v>142</v>
      </c>
      <c r="T41" s="53"/>
    </row>
    <row r="42" spans="1:20">
      <c r="A42" s="4">
        <v>38</v>
      </c>
      <c r="B42" s="51" t="s">
        <v>67</v>
      </c>
      <c r="C42" s="55" t="s">
        <v>123</v>
      </c>
      <c r="D42" s="53" t="s">
        <v>29</v>
      </c>
      <c r="E42" s="55">
        <v>79</v>
      </c>
      <c r="F42" s="53"/>
      <c r="G42" s="55">
        <v>58</v>
      </c>
      <c r="H42" s="55">
        <v>60</v>
      </c>
      <c r="I42" s="17">
        <f t="shared" si="0"/>
        <v>118</v>
      </c>
      <c r="J42" s="55">
        <v>9854927367</v>
      </c>
      <c r="K42" s="53" t="s">
        <v>165</v>
      </c>
      <c r="L42" s="57" t="s">
        <v>166</v>
      </c>
      <c r="M42" s="58">
        <v>9854364229</v>
      </c>
      <c r="N42" s="59" t="s">
        <v>169</v>
      </c>
      <c r="O42" s="60">
        <v>9859703324</v>
      </c>
      <c r="P42" s="61">
        <v>43397</v>
      </c>
      <c r="Q42" s="53" t="s">
        <v>153</v>
      </c>
      <c r="R42" s="55">
        <v>15</v>
      </c>
      <c r="S42" s="53" t="s">
        <v>142</v>
      </c>
      <c r="T42" s="53"/>
    </row>
    <row r="43" spans="1:20">
      <c r="A43" s="4">
        <v>39</v>
      </c>
      <c r="B43" s="51" t="s">
        <v>66</v>
      </c>
      <c r="C43" s="52" t="s">
        <v>124</v>
      </c>
      <c r="D43" s="53" t="s">
        <v>27</v>
      </c>
      <c r="E43" s="52">
        <v>18050500104</v>
      </c>
      <c r="F43" s="53" t="s">
        <v>84</v>
      </c>
      <c r="G43" s="51">
        <v>26</v>
      </c>
      <c r="H43" s="51">
        <v>21</v>
      </c>
      <c r="I43" s="17">
        <f t="shared" si="0"/>
        <v>47</v>
      </c>
      <c r="J43" s="52">
        <v>8011584701</v>
      </c>
      <c r="K43" s="53" t="s">
        <v>165</v>
      </c>
      <c r="L43" s="57" t="s">
        <v>166</v>
      </c>
      <c r="M43" s="58">
        <v>9854364229</v>
      </c>
      <c r="N43" s="60" t="s">
        <v>167</v>
      </c>
      <c r="O43" s="60">
        <v>9859516827</v>
      </c>
      <c r="P43" s="61">
        <v>43398</v>
      </c>
      <c r="Q43" s="53" t="s">
        <v>154</v>
      </c>
      <c r="R43" s="55">
        <v>25</v>
      </c>
      <c r="S43" s="53" t="s">
        <v>142</v>
      </c>
      <c r="T43" s="53"/>
    </row>
    <row r="44" spans="1:20">
      <c r="A44" s="4">
        <v>40</v>
      </c>
      <c r="B44" s="51" t="s">
        <v>66</v>
      </c>
      <c r="C44" s="56" t="s">
        <v>125</v>
      </c>
      <c r="D44" s="53" t="s">
        <v>27</v>
      </c>
      <c r="E44" s="52">
        <v>18050516801</v>
      </c>
      <c r="F44" s="53" t="s">
        <v>84</v>
      </c>
      <c r="G44" s="51">
        <v>12</v>
      </c>
      <c r="H44" s="51">
        <v>24</v>
      </c>
      <c r="I44" s="17">
        <f t="shared" si="0"/>
        <v>36</v>
      </c>
      <c r="J44" s="52">
        <v>9957684176</v>
      </c>
      <c r="K44" s="53" t="s">
        <v>486</v>
      </c>
      <c r="L44" s="57" t="s">
        <v>171</v>
      </c>
      <c r="M44" s="58">
        <v>9613732046</v>
      </c>
      <c r="N44" s="60" t="s">
        <v>172</v>
      </c>
      <c r="O44" s="60">
        <v>8876031408</v>
      </c>
      <c r="P44" s="61">
        <v>43398</v>
      </c>
      <c r="Q44" s="53" t="s">
        <v>154</v>
      </c>
      <c r="R44" s="55">
        <v>25</v>
      </c>
      <c r="S44" s="53" t="s">
        <v>142</v>
      </c>
      <c r="T44" s="53"/>
    </row>
    <row r="45" spans="1:20">
      <c r="A45" s="4">
        <v>41</v>
      </c>
      <c r="B45" s="51" t="s">
        <v>67</v>
      </c>
      <c r="C45" s="55" t="s">
        <v>126</v>
      </c>
      <c r="D45" s="53" t="s">
        <v>29</v>
      </c>
      <c r="E45" s="55">
        <v>1</v>
      </c>
      <c r="F45" s="53"/>
      <c r="G45" s="55">
        <v>13</v>
      </c>
      <c r="H45" s="55">
        <v>11</v>
      </c>
      <c r="I45" s="17">
        <f t="shared" si="0"/>
        <v>24</v>
      </c>
      <c r="J45" s="55">
        <v>9859719574</v>
      </c>
      <c r="K45" s="53" t="s">
        <v>74</v>
      </c>
      <c r="L45" s="57" t="s">
        <v>139</v>
      </c>
      <c r="M45" s="58">
        <v>8822393058</v>
      </c>
      <c r="N45" s="60" t="s">
        <v>164</v>
      </c>
      <c r="O45" s="60">
        <v>8486801814</v>
      </c>
      <c r="P45" s="61">
        <v>43398</v>
      </c>
      <c r="Q45" s="53" t="s">
        <v>154</v>
      </c>
      <c r="R45" s="53">
        <v>5</v>
      </c>
      <c r="S45" s="53" t="s">
        <v>142</v>
      </c>
      <c r="T45" s="53"/>
    </row>
    <row r="46" spans="1:20">
      <c r="A46" s="4">
        <v>42</v>
      </c>
      <c r="B46" s="51" t="s">
        <v>67</v>
      </c>
      <c r="C46" s="55" t="s">
        <v>127</v>
      </c>
      <c r="D46" s="53" t="s">
        <v>29</v>
      </c>
      <c r="E46" s="55">
        <v>2</v>
      </c>
      <c r="F46" s="53"/>
      <c r="G46" s="55">
        <v>16</v>
      </c>
      <c r="H46" s="55">
        <v>23</v>
      </c>
      <c r="I46" s="17">
        <f t="shared" si="0"/>
        <v>39</v>
      </c>
      <c r="J46" s="55">
        <v>9864569619</v>
      </c>
      <c r="K46" s="53" t="s">
        <v>74</v>
      </c>
      <c r="L46" s="57" t="s">
        <v>139</v>
      </c>
      <c r="M46" s="58">
        <v>8822393058</v>
      </c>
      <c r="N46" s="60" t="s">
        <v>164</v>
      </c>
      <c r="O46" s="60">
        <v>8486801814</v>
      </c>
      <c r="P46" s="61">
        <v>43398</v>
      </c>
      <c r="Q46" s="53" t="s">
        <v>154</v>
      </c>
      <c r="R46" s="53">
        <v>5</v>
      </c>
      <c r="S46" s="53" t="s">
        <v>142</v>
      </c>
      <c r="T46" s="53"/>
    </row>
    <row r="47" spans="1:20">
      <c r="A47" s="4">
        <v>43</v>
      </c>
      <c r="B47" s="51" t="s">
        <v>66</v>
      </c>
      <c r="C47" s="52" t="s">
        <v>128</v>
      </c>
      <c r="D47" s="53" t="s">
        <v>27</v>
      </c>
      <c r="E47" s="52">
        <v>18050501504</v>
      </c>
      <c r="F47" s="53" t="s">
        <v>84</v>
      </c>
      <c r="G47" s="51">
        <v>54</v>
      </c>
      <c r="H47" s="51">
        <v>48</v>
      </c>
      <c r="I47" s="17">
        <f t="shared" si="0"/>
        <v>102</v>
      </c>
      <c r="J47" s="52">
        <v>9435480962</v>
      </c>
      <c r="K47" s="53" t="s">
        <v>173</v>
      </c>
      <c r="L47" s="53" t="s">
        <v>619</v>
      </c>
      <c r="M47" s="53">
        <v>7399627565</v>
      </c>
      <c r="N47" s="60" t="s">
        <v>570</v>
      </c>
      <c r="O47" s="60">
        <v>9085882281</v>
      </c>
      <c r="P47" s="61">
        <v>43399</v>
      </c>
      <c r="Q47" s="53" t="s">
        <v>155</v>
      </c>
      <c r="R47" s="53">
        <v>5</v>
      </c>
      <c r="S47" s="53" t="s">
        <v>142</v>
      </c>
      <c r="T47" s="53"/>
    </row>
    <row r="48" spans="1:20">
      <c r="A48" s="4">
        <v>44</v>
      </c>
      <c r="B48" s="51" t="s">
        <v>67</v>
      </c>
      <c r="C48" s="52" t="s">
        <v>129</v>
      </c>
      <c r="D48" s="53" t="s">
        <v>27</v>
      </c>
      <c r="E48" s="52">
        <v>18050501601</v>
      </c>
      <c r="F48" s="53" t="s">
        <v>84</v>
      </c>
      <c r="G48" s="51">
        <v>65</v>
      </c>
      <c r="H48" s="51">
        <v>67</v>
      </c>
      <c r="I48" s="17">
        <f t="shared" si="0"/>
        <v>132</v>
      </c>
      <c r="J48" s="52">
        <v>9678679917</v>
      </c>
      <c r="K48" s="53" t="s">
        <v>74</v>
      </c>
      <c r="L48" s="57" t="s">
        <v>139</v>
      </c>
      <c r="M48" s="58">
        <v>8822393058</v>
      </c>
      <c r="N48" s="60" t="s">
        <v>164</v>
      </c>
      <c r="O48" s="60">
        <v>8486801814</v>
      </c>
      <c r="P48" s="61">
        <v>43399</v>
      </c>
      <c r="Q48" s="53" t="s">
        <v>155</v>
      </c>
      <c r="R48" s="53">
        <v>5</v>
      </c>
      <c r="S48" s="53" t="s">
        <v>142</v>
      </c>
      <c r="T48" s="53"/>
    </row>
    <row r="49" spans="1:20">
      <c r="A49" s="4">
        <v>45</v>
      </c>
      <c r="B49" s="51" t="s">
        <v>67</v>
      </c>
      <c r="C49" s="55" t="s">
        <v>130</v>
      </c>
      <c r="D49" s="53" t="s">
        <v>29</v>
      </c>
      <c r="E49" s="55">
        <v>7</v>
      </c>
      <c r="F49" s="53"/>
      <c r="G49" s="55">
        <v>27</v>
      </c>
      <c r="H49" s="55">
        <v>31</v>
      </c>
      <c r="I49" s="17">
        <f t="shared" si="0"/>
        <v>58</v>
      </c>
      <c r="J49" s="55">
        <v>8876545952</v>
      </c>
      <c r="K49" s="53" t="s">
        <v>168</v>
      </c>
      <c r="L49" s="57" t="s">
        <v>174</v>
      </c>
      <c r="M49" s="53">
        <v>9859555225</v>
      </c>
      <c r="N49" s="60" t="s">
        <v>175</v>
      </c>
      <c r="O49" s="53">
        <v>8876031408</v>
      </c>
      <c r="P49" s="61">
        <v>43400</v>
      </c>
      <c r="Q49" s="53" t="s">
        <v>141</v>
      </c>
      <c r="R49" s="53">
        <v>25</v>
      </c>
      <c r="S49" s="53" t="s">
        <v>142</v>
      </c>
      <c r="T49" s="53"/>
    </row>
    <row r="50" spans="1:20">
      <c r="A50" s="4">
        <v>46</v>
      </c>
      <c r="B50" s="51" t="s">
        <v>67</v>
      </c>
      <c r="C50" s="55" t="s">
        <v>131</v>
      </c>
      <c r="D50" s="53" t="s">
        <v>29</v>
      </c>
      <c r="E50" s="55">
        <v>8</v>
      </c>
      <c r="F50" s="53"/>
      <c r="G50" s="55">
        <v>39</v>
      </c>
      <c r="H50" s="55">
        <v>27</v>
      </c>
      <c r="I50" s="17">
        <f t="shared" si="0"/>
        <v>66</v>
      </c>
      <c r="J50" s="55">
        <v>8876229807</v>
      </c>
      <c r="K50" s="53" t="s">
        <v>168</v>
      </c>
      <c r="L50" s="57" t="s">
        <v>174</v>
      </c>
      <c r="M50" s="53">
        <v>9859555225</v>
      </c>
      <c r="N50" s="60" t="s">
        <v>175</v>
      </c>
      <c r="O50" s="53">
        <v>8876031408</v>
      </c>
      <c r="P50" s="61">
        <v>43400</v>
      </c>
      <c r="Q50" s="53" t="s">
        <v>141</v>
      </c>
      <c r="R50" s="53">
        <v>25</v>
      </c>
      <c r="S50" s="53" t="s">
        <v>142</v>
      </c>
      <c r="T50" s="53"/>
    </row>
    <row r="51" spans="1:20" ht="25.5">
      <c r="A51" s="4">
        <v>47</v>
      </c>
      <c r="B51" s="51" t="s">
        <v>66</v>
      </c>
      <c r="C51" s="52" t="s">
        <v>132</v>
      </c>
      <c r="D51" s="53" t="s">
        <v>27</v>
      </c>
      <c r="E51" s="52">
        <v>18050514606</v>
      </c>
      <c r="F51" s="53" t="s">
        <v>121</v>
      </c>
      <c r="G51" s="55">
        <v>47</v>
      </c>
      <c r="H51" s="55">
        <v>41</v>
      </c>
      <c r="I51" s="17">
        <f t="shared" si="0"/>
        <v>88</v>
      </c>
      <c r="J51" s="55">
        <v>8876545952</v>
      </c>
      <c r="K51" s="53" t="s">
        <v>168</v>
      </c>
      <c r="L51" s="57" t="s">
        <v>174</v>
      </c>
      <c r="M51" s="53">
        <v>9859555225</v>
      </c>
      <c r="N51" s="60" t="s">
        <v>176</v>
      </c>
      <c r="O51" s="60">
        <v>9508184745</v>
      </c>
      <c r="P51" s="61">
        <v>43400</v>
      </c>
      <c r="Q51" s="53" t="s">
        <v>141</v>
      </c>
      <c r="R51" s="53">
        <v>25</v>
      </c>
      <c r="S51" s="53" t="s">
        <v>142</v>
      </c>
      <c r="T51" s="53"/>
    </row>
    <row r="52" spans="1:20">
      <c r="A52" s="4">
        <v>48</v>
      </c>
      <c r="B52" s="51" t="s">
        <v>67</v>
      </c>
      <c r="C52" s="52" t="s">
        <v>133</v>
      </c>
      <c r="D52" s="53" t="s">
        <v>27</v>
      </c>
      <c r="E52" s="52">
        <v>18050514607</v>
      </c>
      <c r="F52" s="53" t="s">
        <v>93</v>
      </c>
      <c r="G52" s="55">
        <v>59</v>
      </c>
      <c r="H52" s="55">
        <v>37</v>
      </c>
      <c r="I52" s="17">
        <f t="shared" si="0"/>
        <v>96</v>
      </c>
      <c r="J52" s="55">
        <v>8876229807</v>
      </c>
      <c r="K52" s="53" t="s">
        <v>168</v>
      </c>
      <c r="L52" s="57" t="s">
        <v>174</v>
      </c>
      <c r="M52" s="53">
        <v>9859555225</v>
      </c>
      <c r="N52" s="60" t="s">
        <v>176</v>
      </c>
      <c r="O52" s="60">
        <v>9508184745</v>
      </c>
      <c r="P52" s="61">
        <v>43402</v>
      </c>
      <c r="Q52" s="53" t="s">
        <v>147</v>
      </c>
      <c r="R52" s="53">
        <v>25</v>
      </c>
      <c r="S52" s="53" t="s">
        <v>142</v>
      </c>
      <c r="T52" s="53" t="s">
        <v>653</v>
      </c>
    </row>
    <row r="53" spans="1:20">
      <c r="A53" s="4">
        <v>49</v>
      </c>
      <c r="B53" s="51" t="s">
        <v>66</v>
      </c>
      <c r="C53" s="55" t="s">
        <v>134</v>
      </c>
      <c r="D53" s="53" t="s">
        <v>29</v>
      </c>
      <c r="E53" s="55">
        <v>32</v>
      </c>
      <c r="F53" s="53"/>
      <c r="G53" s="55">
        <v>21</v>
      </c>
      <c r="H53" s="55">
        <v>14</v>
      </c>
      <c r="I53" s="17">
        <f t="shared" si="0"/>
        <v>35</v>
      </c>
      <c r="J53" s="55">
        <v>9864640150</v>
      </c>
      <c r="K53" s="53" t="s">
        <v>177</v>
      </c>
      <c r="L53" s="57" t="s">
        <v>179</v>
      </c>
      <c r="M53" s="62">
        <v>7896701432</v>
      </c>
      <c r="N53" s="60" t="s">
        <v>178</v>
      </c>
      <c r="O53" s="60">
        <v>9854473809</v>
      </c>
      <c r="P53" s="61">
        <v>43403</v>
      </c>
      <c r="Q53" s="53" t="s">
        <v>148</v>
      </c>
      <c r="R53" s="53">
        <v>7</v>
      </c>
      <c r="S53" s="53" t="s">
        <v>142</v>
      </c>
      <c r="T53" s="53"/>
    </row>
    <row r="54" spans="1:20">
      <c r="A54" s="4">
        <v>50</v>
      </c>
      <c r="B54" s="51" t="s">
        <v>67</v>
      </c>
      <c r="C54" s="55" t="s">
        <v>135</v>
      </c>
      <c r="D54" s="53" t="s">
        <v>29</v>
      </c>
      <c r="E54" s="55">
        <v>33</v>
      </c>
      <c r="F54" s="53"/>
      <c r="G54" s="55">
        <v>17</v>
      </c>
      <c r="H54" s="55">
        <v>19</v>
      </c>
      <c r="I54" s="17">
        <f t="shared" si="0"/>
        <v>36</v>
      </c>
      <c r="J54" s="55">
        <v>8822536237</v>
      </c>
      <c r="K54" s="53" t="s">
        <v>177</v>
      </c>
      <c r="L54" s="57" t="s">
        <v>179</v>
      </c>
      <c r="M54" s="62">
        <v>7896701432</v>
      </c>
      <c r="N54" s="60" t="s">
        <v>178</v>
      </c>
      <c r="O54" s="60">
        <v>9854473809</v>
      </c>
      <c r="P54" s="61">
        <v>43403</v>
      </c>
      <c r="Q54" s="53" t="s">
        <v>148</v>
      </c>
      <c r="R54" s="53">
        <v>7</v>
      </c>
      <c r="S54" s="53" t="s">
        <v>142</v>
      </c>
      <c r="T54" s="53"/>
    </row>
    <row r="55" spans="1:20">
      <c r="A55" s="4">
        <v>51</v>
      </c>
      <c r="B55" s="51" t="s">
        <v>66</v>
      </c>
      <c r="C55" s="52" t="s">
        <v>136</v>
      </c>
      <c r="D55" s="53" t="s">
        <v>27</v>
      </c>
      <c r="E55" s="52">
        <v>18050514202</v>
      </c>
      <c r="F55" s="53" t="s">
        <v>84</v>
      </c>
      <c r="G55" s="51">
        <v>62</v>
      </c>
      <c r="H55" s="51">
        <v>49</v>
      </c>
      <c r="I55" s="17">
        <f t="shared" si="0"/>
        <v>111</v>
      </c>
      <c r="J55" s="52"/>
      <c r="K55" s="53" t="s">
        <v>177</v>
      </c>
      <c r="L55" s="57" t="s">
        <v>179</v>
      </c>
      <c r="M55" s="62">
        <v>7896701432</v>
      </c>
      <c r="N55" s="60" t="s">
        <v>180</v>
      </c>
      <c r="O55" s="60">
        <v>9678898153</v>
      </c>
      <c r="P55" s="61">
        <v>43404</v>
      </c>
      <c r="Q55" s="53" t="s">
        <v>153</v>
      </c>
      <c r="R55" s="53">
        <v>7</v>
      </c>
      <c r="S55" s="53" t="s">
        <v>142</v>
      </c>
      <c r="T55" s="53"/>
    </row>
    <row r="56" spans="1:20">
      <c r="A56" s="4">
        <v>52</v>
      </c>
      <c r="B56" s="51" t="s">
        <v>67</v>
      </c>
      <c r="C56" s="52" t="s">
        <v>137</v>
      </c>
      <c r="D56" s="53" t="s">
        <v>27</v>
      </c>
      <c r="E56" s="52">
        <v>18050514301</v>
      </c>
      <c r="F56" s="53" t="s">
        <v>84</v>
      </c>
      <c r="G56" s="51">
        <v>25</v>
      </c>
      <c r="H56" s="51">
        <v>44</v>
      </c>
      <c r="I56" s="17">
        <f t="shared" si="0"/>
        <v>69</v>
      </c>
      <c r="J56" s="52">
        <v>9707194270</v>
      </c>
      <c r="K56" s="53" t="s">
        <v>177</v>
      </c>
      <c r="L56" s="57" t="s">
        <v>181</v>
      </c>
      <c r="M56" s="58">
        <v>8876735022</v>
      </c>
      <c r="N56" s="60" t="s">
        <v>182</v>
      </c>
      <c r="O56" s="60">
        <v>9508613984</v>
      </c>
      <c r="P56" s="61">
        <v>43404</v>
      </c>
      <c r="Q56" s="53" t="s">
        <v>153</v>
      </c>
      <c r="R56" s="53">
        <v>7</v>
      </c>
      <c r="S56" s="53" t="s">
        <v>142</v>
      </c>
      <c r="T56" s="53"/>
    </row>
    <row r="57" spans="1:20" s="106" customFormat="1">
      <c r="A57" s="107">
        <v>53</v>
      </c>
      <c r="B57" s="99"/>
      <c r="C57" s="100"/>
      <c r="D57" s="101"/>
      <c r="E57" s="100"/>
      <c r="F57" s="101"/>
      <c r="G57" s="100"/>
      <c r="H57" s="100"/>
      <c r="I57" s="102"/>
      <c r="J57" s="100"/>
      <c r="K57" s="101"/>
      <c r="L57" s="101"/>
      <c r="M57" s="103"/>
      <c r="N57" s="104"/>
      <c r="O57" s="101"/>
      <c r="P57" s="105"/>
      <c r="Q57" s="101"/>
      <c r="R57" s="101"/>
      <c r="S57" s="101"/>
      <c r="T57" s="101"/>
    </row>
    <row r="58" spans="1:20">
      <c r="A58" s="4">
        <v>54</v>
      </c>
      <c r="B58" s="51"/>
      <c r="C58" s="55"/>
      <c r="D58" s="53"/>
      <c r="E58" s="55"/>
      <c r="F58" s="53"/>
      <c r="G58" s="55"/>
      <c r="H58" s="55"/>
      <c r="I58" s="17"/>
      <c r="J58" s="55"/>
      <c r="K58" s="53"/>
      <c r="L58" s="53"/>
      <c r="M58" s="58"/>
      <c r="N58" s="59"/>
      <c r="O58" s="53"/>
      <c r="P58" s="61"/>
      <c r="Q58" s="53"/>
      <c r="R58" s="53"/>
      <c r="S58" s="53"/>
      <c r="T58" s="53"/>
    </row>
    <row r="59" spans="1:20">
      <c r="A59" s="4">
        <v>55</v>
      </c>
      <c r="B59" s="51"/>
      <c r="C59" s="56"/>
      <c r="D59" s="53"/>
      <c r="E59" s="52"/>
      <c r="F59" s="53"/>
      <c r="G59" s="51"/>
      <c r="H59" s="51"/>
      <c r="I59" s="17"/>
      <c r="J59" s="52"/>
      <c r="K59" s="53"/>
      <c r="L59" s="53"/>
      <c r="M59" s="58"/>
      <c r="N59" s="59"/>
      <c r="O59" s="53"/>
      <c r="P59" s="61"/>
      <c r="Q59" s="53"/>
      <c r="R59" s="53"/>
      <c r="S59" s="53"/>
      <c r="T59" s="53"/>
    </row>
    <row r="60" spans="1:20">
      <c r="A60" s="4">
        <v>56</v>
      </c>
      <c r="B60" s="51"/>
      <c r="C60" s="56"/>
      <c r="D60" s="53"/>
      <c r="E60" s="52"/>
      <c r="F60" s="53"/>
      <c r="G60" s="51"/>
      <c r="H60" s="51"/>
      <c r="I60" s="17"/>
      <c r="J60" s="52"/>
      <c r="K60" s="53"/>
      <c r="L60" s="53"/>
      <c r="M60" s="58"/>
      <c r="N60" s="59"/>
      <c r="O60" s="53"/>
      <c r="P60" s="61"/>
      <c r="Q60" s="53"/>
      <c r="R60" s="53"/>
      <c r="S60" s="53"/>
      <c r="T60" s="53"/>
    </row>
    <row r="61" spans="1:20">
      <c r="A61" s="4">
        <v>57</v>
      </c>
      <c r="B61" s="51"/>
      <c r="C61" s="55"/>
      <c r="D61" s="53"/>
      <c r="E61" s="55"/>
      <c r="F61" s="53"/>
      <c r="G61" s="55"/>
      <c r="H61" s="55"/>
      <c r="I61" s="17"/>
      <c r="J61" s="55"/>
      <c r="K61" s="53"/>
      <c r="L61" s="63"/>
      <c r="M61" s="58"/>
      <c r="N61" s="60"/>
      <c r="O61" s="60"/>
      <c r="P61" s="61"/>
      <c r="Q61" s="53"/>
      <c r="R61" s="53"/>
      <c r="S61" s="53"/>
      <c r="T61" s="53"/>
    </row>
    <row r="62" spans="1:20">
      <c r="A62" s="4">
        <v>58</v>
      </c>
      <c r="B62" s="51"/>
      <c r="C62" s="55"/>
      <c r="D62" s="53"/>
      <c r="E62" s="55"/>
      <c r="F62" s="53"/>
      <c r="G62" s="55"/>
      <c r="H62" s="55"/>
      <c r="I62" s="17"/>
      <c r="J62" s="64"/>
      <c r="K62" s="53"/>
      <c r="L62" s="57"/>
      <c r="M62" s="58"/>
      <c r="N62" s="60"/>
      <c r="O62" s="60"/>
      <c r="P62" s="61"/>
      <c r="Q62" s="53"/>
      <c r="R62" s="53"/>
      <c r="S62" s="53"/>
      <c r="T62" s="53"/>
    </row>
    <row r="63" spans="1:20">
      <c r="A63" s="4">
        <v>59</v>
      </c>
      <c r="B63" s="51"/>
      <c r="C63" s="52"/>
      <c r="D63" s="53"/>
      <c r="E63" s="52"/>
      <c r="F63" s="53"/>
      <c r="G63" s="51"/>
      <c r="H63" s="51"/>
      <c r="I63" s="17"/>
      <c r="J63" s="52"/>
      <c r="K63" s="53"/>
      <c r="L63" s="57"/>
      <c r="M63" s="58"/>
      <c r="N63" s="60"/>
      <c r="O63" s="60"/>
      <c r="P63" s="61"/>
      <c r="Q63" s="53"/>
      <c r="R63" s="53"/>
      <c r="S63" s="53"/>
      <c r="T63" s="53"/>
    </row>
    <row r="64" spans="1:20">
      <c r="A64" s="4">
        <v>60</v>
      </c>
      <c r="B64" s="17"/>
      <c r="C64" s="18"/>
      <c r="D64" s="18"/>
      <c r="E64" s="19"/>
      <c r="F64" s="18"/>
      <c r="G64" s="19"/>
      <c r="H64" s="19"/>
      <c r="I64" s="17"/>
      <c r="J64" s="18"/>
      <c r="K64" s="18"/>
      <c r="L64" s="18"/>
      <c r="M64" s="18"/>
      <c r="N64" s="60"/>
      <c r="O64" s="60"/>
      <c r="P64" s="61"/>
      <c r="Q64" s="53"/>
      <c r="R64" s="18"/>
      <c r="S64" s="53"/>
      <c r="T64" s="18"/>
    </row>
    <row r="65" spans="1:20">
      <c r="A65" s="4">
        <v>61</v>
      </c>
      <c r="B65" s="17"/>
      <c r="C65" s="95"/>
      <c r="D65" s="18"/>
      <c r="E65" s="94"/>
      <c r="F65" s="18"/>
      <c r="G65" s="19"/>
      <c r="H65" s="19"/>
      <c r="I65" s="17"/>
      <c r="J65" s="94"/>
      <c r="K65" s="18"/>
      <c r="L65" s="18"/>
      <c r="M65" s="18"/>
      <c r="N65" s="60"/>
      <c r="O65" s="60"/>
      <c r="P65" s="61"/>
      <c r="Q65" s="18"/>
      <c r="R65" s="18"/>
      <c r="S65" s="18"/>
      <c r="T65" s="18"/>
    </row>
    <row r="66" spans="1:20">
      <c r="A66" s="4">
        <v>62</v>
      </c>
      <c r="B66" s="17"/>
      <c r="C66" s="95"/>
      <c r="D66" s="18"/>
      <c r="E66" s="93"/>
      <c r="F66" s="18"/>
      <c r="G66" s="19"/>
      <c r="H66" s="19"/>
      <c r="I66" s="17"/>
      <c r="J66" s="93"/>
      <c r="K66" s="18"/>
      <c r="L66" s="18"/>
      <c r="M66" s="18"/>
      <c r="N66" s="60"/>
      <c r="O66" s="60"/>
      <c r="P66" s="61"/>
      <c r="Q66" s="18"/>
      <c r="R66" s="18"/>
      <c r="S66" s="18"/>
      <c r="T66" s="18"/>
    </row>
    <row r="67" spans="1:20">
      <c r="A67" s="4">
        <v>63</v>
      </c>
      <c r="B67" s="17"/>
      <c r="C67" s="95"/>
      <c r="D67" s="18"/>
      <c r="E67" s="93"/>
      <c r="F67" s="18"/>
      <c r="G67" s="19"/>
      <c r="H67" s="19"/>
      <c r="I67" s="17"/>
      <c r="J67" s="93"/>
      <c r="K67" s="18"/>
      <c r="L67" s="18"/>
      <c r="M67" s="18"/>
      <c r="N67" s="60"/>
      <c r="O67" s="60"/>
      <c r="P67" s="61"/>
      <c r="Q67" s="18"/>
      <c r="R67" s="18"/>
      <c r="S67" s="18"/>
      <c r="T67" s="18"/>
    </row>
    <row r="68" spans="1:20">
      <c r="A68" s="4">
        <v>64</v>
      </c>
      <c r="B68" s="17"/>
      <c r="C68" s="95"/>
      <c r="D68" s="18"/>
      <c r="E68" s="93"/>
      <c r="F68" s="18"/>
      <c r="G68" s="19"/>
      <c r="H68" s="19"/>
      <c r="I68" s="17"/>
      <c r="J68" s="93"/>
      <c r="K68" s="18"/>
      <c r="L68" s="18"/>
      <c r="M68" s="18"/>
      <c r="N68" s="60"/>
      <c r="O68" s="60"/>
      <c r="P68" s="61"/>
      <c r="Q68" s="18"/>
      <c r="R68" s="18"/>
      <c r="S68" s="18"/>
      <c r="T68" s="18"/>
    </row>
    <row r="69" spans="1:20">
      <c r="A69" s="4">
        <v>65</v>
      </c>
      <c r="B69" s="17"/>
      <c r="C69" s="18"/>
      <c r="D69" s="18"/>
      <c r="E69" s="19"/>
      <c r="F69" s="18"/>
      <c r="G69" s="19"/>
      <c r="H69" s="19"/>
      <c r="I69" s="17"/>
      <c r="J69" s="18"/>
      <c r="K69" s="18"/>
      <c r="L69" s="18"/>
      <c r="M69" s="18"/>
      <c r="N69" s="18"/>
      <c r="O69" s="18"/>
      <c r="P69" s="24"/>
      <c r="Q69" s="18"/>
      <c r="R69" s="18"/>
      <c r="S69" s="18"/>
      <c r="T69" s="18"/>
    </row>
    <row r="70" spans="1:20">
      <c r="A70" s="4">
        <v>66</v>
      </c>
      <c r="B70" s="17"/>
      <c r="C70" s="18"/>
      <c r="D70" s="18"/>
      <c r="E70" s="19"/>
      <c r="F70" s="18"/>
      <c r="G70" s="19"/>
      <c r="H70" s="19"/>
      <c r="I70" s="17">
        <f t="shared" ref="I70:I133" si="1">+G70+H70</f>
        <v>0</v>
      </c>
      <c r="J70" s="18"/>
      <c r="K70" s="18"/>
      <c r="L70" s="18"/>
      <c r="M70" s="18"/>
      <c r="N70" s="18"/>
      <c r="O70" s="18"/>
      <c r="P70" s="24"/>
      <c r="Q70" s="18"/>
      <c r="R70" s="18"/>
      <c r="S70" s="18"/>
      <c r="T70" s="18"/>
    </row>
    <row r="71" spans="1:20">
      <c r="A71" s="4">
        <v>67</v>
      </c>
      <c r="B71" s="17"/>
      <c r="C71" s="18"/>
      <c r="D71" s="18"/>
      <c r="E71" s="19"/>
      <c r="F71" s="18"/>
      <c r="G71" s="19"/>
      <c r="H71" s="19"/>
      <c r="I71" s="17">
        <f t="shared" si="1"/>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2">+G134+H134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3" t="s">
        <v>11</v>
      </c>
      <c r="B165" s="40"/>
      <c r="C165" s="3">
        <f>COUNTIFS(C5:C164,"*")</f>
        <v>52</v>
      </c>
      <c r="D165" s="3"/>
      <c r="E165" s="13"/>
      <c r="F165" s="3"/>
      <c r="G165" s="13">
        <f>SUM(G5:G164)</f>
        <v>2057</v>
      </c>
      <c r="H165" s="13">
        <f>SUM(H5:H164)</f>
        <v>2261</v>
      </c>
      <c r="I165" s="13">
        <f>SUM(I5:I164)</f>
        <v>4318</v>
      </c>
      <c r="J165" s="3"/>
      <c r="K165" s="7"/>
      <c r="L165" s="21"/>
      <c r="M165" s="21"/>
      <c r="N165" s="7"/>
      <c r="O165" s="7"/>
      <c r="P165" s="14"/>
      <c r="Q165" s="3"/>
      <c r="R165" s="3"/>
      <c r="S165" s="3"/>
      <c r="T165" s="12"/>
    </row>
    <row r="166" spans="1:20">
      <c r="A166" s="45" t="s">
        <v>66</v>
      </c>
      <c r="B166" s="10">
        <f>COUNTIF(B$5:B$164,"Team 1")</f>
        <v>26</v>
      </c>
      <c r="C166" s="45" t="s">
        <v>29</v>
      </c>
      <c r="D166" s="10">
        <f>COUNTIF(D5:D164,"Anganwadi")</f>
        <v>24</v>
      </c>
    </row>
    <row r="167" spans="1:20">
      <c r="A167" s="45" t="s">
        <v>67</v>
      </c>
      <c r="B167" s="10">
        <f>COUNTIF(B$6:B$164,"Team 2")</f>
        <v>26</v>
      </c>
      <c r="C167" s="45" t="s">
        <v>27</v>
      </c>
      <c r="D167" s="10">
        <f>COUNTIF(D5:D164,"School")</f>
        <v>28</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2" t="s">
        <v>656</v>
      </c>
      <c r="B1" s="152"/>
      <c r="C1" s="152"/>
      <c r="D1" s="152"/>
      <c r="E1" s="152"/>
      <c r="F1" s="152"/>
      <c r="G1" s="152"/>
      <c r="H1" s="152"/>
      <c r="I1" s="152"/>
      <c r="J1" s="152"/>
      <c r="K1" s="152"/>
      <c r="L1" s="152"/>
      <c r="M1" s="152"/>
      <c r="N1" s="152"/>
      <c r="O1" s="152"/>
      <c r="P1" s="152"/>
      <c r="Q1" s="152"/>
      <c r="R1" s="152"/>
      <c r="S1" s="152"/>
    </row>
    <row r="2" spans="1:20">
      <c r="A2" s="155" t="s">
        <v>63</v>
      </c>
      <c r="B2" s="156"/>
      <c r="C2" s="156"/>
      <c r="D2" s="25">
        <v>43421</v>
      </c>
      <c r="E2" s="22"/>
      <c r="F2" s="22"/>
      <c r="G2" s="22"/>
      <c r="H2" s="22"/>
      <c r="I2" s="22"/>
      <c r="J2" s="22"/>
      <c r="K2" s="22"/>
      <c r="L2" s="22"/>
      <c r="M2" s="22"/>
      <c r="N2" s="22"/>
      <c r="O2" s="22"/>
      <c r="P2" s="22"/>
      <c r="Q2" s="22"/>
      <c r="R2" s="22"/>
      <c r="S2" s="22"/>
    </row>
    <row r="3" spans="1:20" ht="24" customHeight="1">
      <c r="A3" s="157" t="s">
        <v>14</v>
      </c>
      <c r="B3" s="153" t="s">
        <v>65</v>
      </c>
      <c r="C3" s="158" t="s">
        <v>7</v>
      </c>
      <c r="D3" s="158" t="s">
        <v>59</v>
      </c>
      <c r="E3" s="158" t="s">
        <v>16</v>
      </c>
      <c r="F3" s="159" t="s">
        <v>17</v>
      </c>
      <c r="G3" s="158" t="s">
        <v>8</v>
      </c>
      <c r="H3" s="158"/>
      <c r="I3" s="158"/>
      <c r="J3" s="158" t="s">
        <v>35</v>
      </c>
      <c r="K3" s="153" t="s">
        <v>37</v>
      </c>
      <c r="L3" s="153" t="s">
        <v>54</v>
      </c>
      <c r="M3" s="153" t="s">
        <v>55</v>
      </c>
      <c r="N3" s="153" t="s">
        <v>38</v>
      </c>
      <c r="O3" s="153" t="s">
        <v>39</v>
      </c>
      <c r="P3" s="157" t="s">
        <v>58</v>
      </c>
      <c r="Q3" s="158" t="s">
        <v>56</v>
      </c>
      <c r="R3" s="158" t="s">
        <v>36</v>
      </c>
      <c r="S3" s="158" t="s">
        <v>57</v>
      </c>
      <c r="T3" s="158" t="s">
        <v>13</v>
      </c>
    </row>
    <row r="4" spans="1:20" ht="25.5" customHeight="1">
      <c r="A4" s="157"/>
      <c r="B4" s="160"/>
      <c r="C4" s="158"/>
      <c r="D4" s="158"/>
      <c r="E4" s="158"/>
      <c r="F4" s="159"/>
      <c r="G4" s="23" t="s">
        <v>9</v>
      </c>
      <c r="H4" s="23" t="s">
        <v>10</v>
      </c>
      <c r="I4" s="23" t="s">
        <v>11</v>
      </c>
      <c r="J4" s="158"/>
      <c r="K4" s="154"/>
      <c r="L4" s="154"/>
      <c r="M4" s="154"/>
      <c r="N4" s="154"/>
      <c r="O4" s="154"/>
      <c r="P4" s="157"/>
      <c r="Q4" s="157"/>
      <c r="R4" s="158"/>
      <c r="S4" s="158"/>
      <c r="T4" s="158"/>
    </row>
    <row r="5" spans="1:20">
      <c r="A5" s="4">
        <v>1</v>
      </c>
      <c r="B5" s="51" t="s">
        <v>66</v>
      </c>
      <c r="C5" s="55" t="s">
        <v>185</v>
      </c>
      <c r="D5" s="65" t="s">
        <v>29</v>
      </c>
      <c r="E5" s="55">
        <v>24</v>
      </c>
      <c r="F5" s="65"/>
      <c r="G5" s="55">
        <v>41</v>
      </c>
      <c r="H5" s="55">
        <v>37</v>
      </c>
      <c r="I5" s="17">
        <f>+G5+H5</f>
        <v>78</v>
      </c>
      <c r="J5" s="55">
        <v>9859751939</v>
      </c>
      <c r="K5" s="53" t="s">
        <v>235</v>
      </c>
      <c r="L5" s="57" t="s">
        <v>236</v>
      </c>
      <c r="M5" s="58">
        <v>8255003437</v>
      </c>
      <c r="N5" s="60" t="s">
        <v>237</v>
      </c>
      <c r="O5" s="60">
        <v>9706896741</v>
      </c>
      <c r="P5" s="91">
        <v>43405</v>
      </c>
      <c r="Q5" s="55" t="s">
        <v>245</v>
      </c>
      <c r="R5" s="53">
        <v>5</v>
      </c>
      <c r="S5" s="53" t="s">
        <v>142</v>
      </c>
      <c r="T5" s="53"/>
    </row>
    <row r="6" spans="1:20">
      <c r="A6" s="4">
        <v>2</v>
      </c>
      <c r="B6" s="51" t="s">
        <v>66</v>
      </c>
      <c r="C6" s="55" t="s">
        <v>186</v>
      </c>
      <c r="D6" s="65" t="s">
        <v>29</v>
      </c>
      <c r="E6" s="55">
        <v>99</v>
      </c>
      <c r="F6" s="65"/>
      <c r="G6" s="55">
        <v>28</v>
      </c>
      <c r="H6" s="55">
        <v>29</v>
      </c>
      <c r="I6" s="17">
        <f>+G6+H6</f>
        <v>57</v>
      </c>
      <c r="J6" s="55">
        <v>8486243297</v>
      </c>
      <c r="K6" s="53" t="s">
        <v>235</v>
      </c>
      <c r="L6" s="57" t="s">
        <v>236</v>
      </c>
      <c r="M6" s="58">
        <v>8255003437</v>
      </c>
      <c r="N6" s="60" t="s">
        <v>237</v>
      </c>
      <c r="O6" s="60">
        <v>9706896741</v>
      </c>
      <c r="P6" s="91">
        <v>43405</v>
      </c>
      <c r="Q6" s="55" t="s">
        <v>245</v>
      </c>
      <c r="R6" s="53">
        <v>5</v>
      </c>
      <c r="S6" s="53" t="s">
        <v>142</v>
      </c>
      <c r="T6" s="53"/>
    </row>
    <row r="7" spans="1:20">
      <c r="A7" s="4">
        <v>3</v>
      </c>
      <c r="B7" s="51" t="s">
        <v>67</v>
      </c>
      <c r="C7" s="52" t="s">
        <v>187</v>
      </c>
      <c r="D7" s="65" t="s">
        <v>27</v>
      </c>
      <c r="E7" s="52">
        <v>18050502503</v>
      </c>
      <c r="F7" s="65" t="s">
        <v>84</v>
      </c>
      <c r="G7" s="51">
        <v>67</v>
      </c>
      <c r="H7" s="51">
        <v>46</v>
      </c>
      <c r="I7" s="17">
        <f t="shared" ref="I7:I64" si="0">+G7+H7</f>
        <v>113</v>
      </c>
      <c r="J7" s="52">
        <v>9678746481</v>
      </c>
      <c r="K7" s="53" t="s">
        <v>239</v>
      </c>
      <c r="L7" s="57" t="s">
        <v>240</v>
      </c>
      <c r="M7" s="58">
        <v>9401452035</v>
      </c>
      <c r="N7" s="60" t="s">
        <v>241</v>
      </c>
      <c r="O7" s="60">
        <v>9577179802</v>
      </c>
      <c r="P7" s="91">
        <v>43405</v>
      </c>
      <c r="Q7" s="55" t="s">
        <v>245</v>
      </c>
      <c r="R7" s="53">
        <v>15</v>
      </c>
      <c r="S7" s="72" t="s">
        <v>160</v>
      </c>
      <c r="T7" s="53"/>
    </row>
    <row r="8" spans="1:20">
      <c r="A8" s="4">
        <v>4</v>
      </c>
      <c r="B8" s="51" t="s">
        <v>67</v>
      </c>
      <c r="C8" s="52" t="s">
        <v>188</v>
      </c>
      <c r="D8" s="65" t="s">
        <v>27</v>
      </c>
      <c r="E8" s="52">
        <v>18050502504</v>
      </c>
      <c r="F8" s="65" t="s">
        <v>84</v>
      </c>
      <c r="G8" s="51">
        <v>63</v>
      </c>
      <c r="H8" s="51">
        <v>53</v>
      </c>
      <c r="I8" s="17">
        <f t="shared" si="0"/>
        <v>116</v>
      </c>
      <c r="J8" s="52">
        <v>9613520799</v>
      </c>
      <c r="K8" s="53" t="s">
        <v>239</v>
      </c>
      <c r="L8" s="57" t="s">
        <v>240</v>
      </c>
      <c r="M8" s="58">
        <v>9401452035</v>
      </c>
      <c r="N8" s="60" t="s">
        <v>241</v>
      </c>
      <c r="O8" s="60">
        <v>9577179802</v>
      </c>
      <c r="P8" s="91">
        <v>43405</v>
      </c>
      <c r="Q8" s="55" t="s">
        <v>245</v>
      </c>
      <c r="R8" s="53">
        <v>15</v>
      </c>
      <c r="S8" s="72" t="s">
        <v>160</v>
      </c>
      <c r="T8" s="53"/>
    </row>
    <row r="9" spans="1:20">
      <c r="A9" s="4">
        <v>5</v>
      </c>
      <c r="B9" s="51" t="s">
        <v>67</v>
      </c>
      <c r="C9" s="55" t="s">
        <v>189</v>
      </c>
      <c r="D9" s="65" t="s">
        <v>29</v>
      </c>
      <c r="E9" s="55">
        <v>146</v>
      </c>
      <c r="F9" s="65"/>
      <c r="G9" s="55">
        <v>65</v>
      </c>
      <c r="H9" s="55">
        <v>58</v>
      </c>
      <c r="I9" s="17">
        <f t="shared" si="0"/>
        <v>123</v>
      </c>
      <c r="J9" s="55">
        <v>9954928716</v>
      </c>
      <c r="K9" s="18" t="s">
        <v>610</v>
      </c>
      <c r="L9" s="18" t="s">
        <v>609</v>
      </c>
      <c r="M9" s="18">
        <v>8011117785</v>
      </c>
      <c r="N9" s="60" t="s">
        <v>244</v>
      </c>
      <c r="O9" s="60">
        <v>8753909708</v>
      </c>
      <c r="P9" s="91">
        <v>43406</v>
      </c>
      <c r="Q9" s="53" t="s">
        <v>250</v>
      </c>
      <c r="R9" s="53">
        <v>25</v>
      </c>
      <c r="S9" s="72" t="s">
        <v>160</v>
      </c>
      <c r="T9" s="53"/>
    </row>
    <row r="10" spans="1:20">
      <c r="A10" s="4">
        <v>6</v>
      </c>
      <c r="B10" s="51" t="s">
        <v>66</v>
      </c>
      <c r="C10" s="52" t="s">
        <v>190</v>
      </c>
      <c r="D10" s="65" t="s">
        <v>27</v>
      </c>
      <c r="E10" s="52">
        <v>18050503105</v>
      </c>
      <c r="F10" s="65" t="s">
        <v>84</v>
      </c>
      <c r="G10" s="51">
        <v>28</v>
      </c>
      <c r="H10" s="51">
        <v>39</v>
      </c>
      <c r="I10" s="17">
        <f t="shared" si="0"/>
        <v>67</v>
      </c>
      <c r="J10" s="52">
        <v>9678808573</v>
      </c>
      <c r="K10" s="53" t="s">
        <v>246</v>
      </c>
      <c r="L10" s="57" t="s">
        <v>247</v>
      </c>
      <c r="M10" s="58">
        <v>8011205699</v>
      </c>
      <c r="N10" s="59" t="s">
        <v>248</v>
      </c>
      <c r="O10" s="60">
        <v>8011584711</v>
      </c>
      <c r="P10" s="91">
        <v>43406</v>
      </c>
      <c r="Q10" s="53" t="s">
        <v>250</v>
      </c>
      <c r="R10" s="53">
        <v>22</v>
      </c>
      <c r="S10" s="53" t="s">
        <v>142</v>
      </c>
      <c r="T10" s="53"/>
    </row>
    <row r="11" spans="1:20">
      <c r="A11" s="4">
        <v>7</v>
      </c>
      <c r="B11" s="51" t="s">
        <v>66</v>
      </c>
      <c r="C11" s="52" t="s">
        <v>191</v>
      </c>
      <c r="D11" s="65" t="s">
        <v>27</v>
      </c>
      <c r="E11" s="52">
        <v>18050503106</v>
      </c>
      <c r="F11" s="65" t="s">
        <v>84</v>
      </c>
      <c r="G11" s="51">
        <v>55</v>
      </c>
      <c r="H11" s="51">
        <v>51</v>
      </c>
      <c r="I11" s="17">
        <f t="shared" si="0"/>
        <v>106</v>
      </c>
      <c r="J11" s="52">
        <v>9864570419</v>
      </c>
      <c r="K11" s="53" t="s">
        <v>246</v>
      </c>
      <c r="L11" s="57" t="s">
        <v>247</v>
      </c>
      <c r="M11" s="58">
        <v>8011205699</v>
      </c>
      <c r="N11" s="59" t="s">
        <v>248</v>
      </c>
      <c r="O11" s="60">
        <v>8011584711</v>
      </c>
      <c r="P11" s="91">
        <v>43406</v>
      </c>
      <c r="Q11" s="53" t="s">
        <v>250</v>
      </c>
      <c r="R11" s="53">
        <v>22</v>
      </c>
      <c r="S11" s="53" t="s">
        <v>142</v>
      </c>
      <c r="T11" s="53"/>
    </row>
    <row r="12" spans="1:20">
      <c r="A12" s="4">
        <v>8</v>
      </c>
      <c r="B12" s="51" t="s">
        <v>66</v>
      </c>
      <c r="C12" s="55" t="s">
        <v>192</v>
      </c>
      <c r="D12" s="65" t="s">
        <v>29</v>
      </c>
      <c r="E12" s="55">
        <v>70</v>
      </c>
      <c r="F12" s="65"/>
      <c r="G12" s="55">
        <v>66</v>
      </c>
      <c r="H12" s="55">
        <v>58</v>
      </c>
      <c r="I12" s="17">
        <f t="shared" si="0"/>
        <v>124</v>
      </c>
      <c r="J12" s="55">
        <v>9957958041</v>
      </c>
      <c r="K12" s="53" t="s">
        <v>243</v>
      </c>
      <c r="L12" s="57" t="s">
        <v>255</v>
      </c>
      <c r="M12" s="58">
        <v>8721969392</v>
      </c>
      <c r="N12" s="60" t="s">
        <v>249</v>
      </c>
      <c r="O12" s="60">
        <v>9577839768</v>
      </c>
      <c r="P12" s="91">
        <v>43407</v>
      </c>
      <c r="Q12" s="55" t="s">
        <v>257</v>
      </c>
      <c r="R12" s="53">
        <v>30</v>
      </c>
      <c r="S12" s="72" t="s">
        <v>160</v>
      </c>
      <c r="T12" s="53" t="s">
        <v>579</v>
      </c>
    </row>
    <row r="13" spans="1:20">
      <c r="A13" s="4">
        <v>9</v>
      </c>
      <c r="B13" s="51" t="s">
        <v>67</v>
      </c>
      <c r="C13" s="52" t="s">
        <v>193</v>
      </c>
      <c r="D13" s="65" t="s">
        <v>27</v>
      </c>
      <c r="E13" s="52">
        <v>18050503501</v>
      </c>
      <c r="F13" s="65" t="s">
        <v>84</v>
      </c>
      <c r="G13" s="51">
        <v>62</v>
      </c>
      <c r="H13" s="51">
        <v>69</v>
      </c>
      <c r="I13" s="17">
        <f t="shared" si="0"/>
        <v>131</v>
      </c>
      <c r="J13" s="52">
        <v>9954352921</v>
      </c>
      <c r="K13" s="53" t="s">
        <v>251</v>
      </c>
      <c r="L13" s="57" t="s">
        <v>252</v>
      </c>
      <c r="M13" s="58">
        <v>9401452041</v>
      </c>
      <c r="N13" s="60" t="s">
        <v>253</v>
      </c>
      <c r="O13" s="60">
        <v>9957789711</v>
      </c>
      <c r="P13" s="91">
        <v>43407</v>
      </c>
      <c r="Q13" s="55" t="s">
        <v>257</v>
      </c>
      <c r="R13" s="53">
        <v>30</v>
      </c>
      <c r="S13" s="53" t="s">
        <v>142</v>
      </c>
      <c r="T13" s="53" t="s">
        <v>13</v>
      </c>
    </row>
    <row r="14" spans="1:20">
      <c r="A14" s="4">
        <v>10</v>
      </c>
      <c r="B14" s="51" t="s">
        <v>66</v>
      </c>
      <c r="C14" s="55" t="s">
        <v>194</v>
      </c>
      <c r="D14" s="65" t="s">
        <v>29</v>
      </c>
      <c r="E14" s="55">
        <v>137</v>
      </c>
      <c r="F14" s="65"/>
      <c r="G14" s="55">
        <v>43</v>
      </c>
      <c r="H14" s="55">
        <v>47</v>
      </c>
      <c r="I14" s="17">
        <f t="shared" si="0"/>
        <v>90</v>
      </c>
      <c r="J14" s="55">
        <v>9957489620</v>
      </c>
      <c r="K14" s="53" t="s">
        <v>254</v>
      </c>
      <c r="L14" s="57" t="s">
        <v>255</v>
      </c>
      <c r="M14" s="58">
        <v>8721969392</v>
      </c>
      <c r="N14" s="60" t="s">
        <v>256</v>
      </c>
      <c r="O14" s="60">
        <v>9864724877</v>
      </c>
      <c r="P14" s="91">
        <v>43409</v>
      </c>
      <c r="Q14" s="53" t="s">
        <v>258</v>
      </c>
      <c r="R14" s="53">
        <v>27</v>
      </c>
      <c r="S14" s="72" t="s">
        <v>160</v>
      </c>
      <c r="T14" s="53"/>
    </row>
    <row r="15" spans="1:20">
      <c r="A15" s="4">
        <v>11</v>
      </c>
      <c r="B15" s="51" t="s">
        <v>67</v>
      </c>
      <c r="C15" s="55" t="s">
        <v>195</v>
      </c>
      <c r="D15" s="65" t="s">
        <v>29</v>
      </c>
      <c r="E15" s="55">
        <v>136</v>
      </c>
      <c r="F15" s="65"/>
      <c r="G15" s="55">
        <v>42</v>
      </c>
      <c r="H15" s="55">
        <v>29</v>
      </c>
      <c r="I15" s="17">
        <f t="shared" si="0"/>
        <v>71</v>
      </c>
      <c r="J15" s="55">
        <v>9957748216</v>
      </c>
      <c r="K15" s="53" t="s">
        <v>254</v>
      </c>
      <c r="L15" s="57" t="s">
        <v>255</v>
      </c>
      <c r="M15" s="58">
        <v>8721969392</v>
      </c>
      <c r="N15" s="60" t="s">
        <v>256</v>
      </c>
      <c r="O15" s="60">
        <v>9864724877</v>
      </c>
      <c r="P15" s="91">
        <v>43409</v>
      </c>
      <c r="Q15" s="53" t="s">
        <v>258</v>
      </c>
      <c r="R15" s="53">
        <v>27</v>
      </c>
      <c r="S15" s="72" t="s">
        <v>160</v>
      </c>
      <c r="T15" s="53"/>
    </row>
    <row r="16" spans="1:20" ht="33">
      <c r="A16" s="4">
        <v>12</v>
      </c>
      <c r="B16" s="51" t="s">
        <v>66</v>
      </c>
      <c r="C16" s="55" t="s">
        <v>196</v>
      </c>
      <c r="D16" s="65" t="s">
        <v>29</v>
      </c>
      <c r="E16" s="55">
        <v>80</v>
      </c>
      <c r="F16" s="65"/>
      <c r="G16" s="55">
        <v>51</v>
      </c>
      <c r="H16" s="55">
        <v>43</v>
      </c>
      <c r="I16" s="17">
        <f t="shared" si="0"/>
        <v>94</v>
      </c>
      <c r="J16" s="55">
        <v>9859714127</v>
      </c>
      <c r="K16" s="53" t="s">
        <v>254</v>
      </c>
      <c r="L16" s="57" t="s">
        <v>255</v>
      </c>
      <c r="M16" s="58">
        <v>8721969392</v>
      </c>
      <c r="N16" s="60" t="s">
        <v>244</v>
      </c>
      <c r="O16" s="60">
        <v>8753909708</v>
      </c>
      <c r="P16" s="91">
        <v>43411</v>
      </c>
      <c r="Q16" s="53" t="s">
        <v>242</v>
      </c>
      <c r="R16" s="53">
        <v>32</v>
      </c>
      <c r="S16" s="72" t="s">
        <v>160</v>
      </c>
      <c r="T16" s="53"/>
    </row>
    <row r="17" spans="1:20" ht="33">
      <c r="A17" s="4">
        <v>13</v>
      </c>
      <c r="B17" s="51" t="s">
        <v>67</v>
      </c>
      <c r="C17" s="55" t="s">
        <v>197</v>
      </c>
      <c r="D17" s="65" t="s">
        <v>29</v>
      </c>
      <c r="E17" s="55">
        <v>22</v>
      </c>
      <c r="F17" s="65"/>
      <c r="G17" s="55">
        <v>20</v>
      </c>
      <c r="H17" s="55">
        <v>18</v>
      </c>
      <c r="I17" s="17">
        <f t="shared" si="0"/>
        <v>38</v>
      </c>
      <c r="J17" s="55">
        <v>9957724847</v>
      </c>
      <c r="K17" s="53" t="s">
        <v>254</v>
      </c>
      <c r="L17" s="57" t="s">
        <v>255</v>
      </c>
      <c r="M17" s="58">
        <v>8721969392</v>
      </c>
      <c r="N17" s="60" t="s">
        <v>244</v>
      </c>
      <c r="O17" s="60">
        <v>8753909708</v>
      </c>
      <c r="P17" s="91">
        <v>43411</v>
      </c>
      <c r="Q17" s="53" t="s">
        <v>242</v>
      </c>
      <c r="R17" s="53">
        <v>32</v>
      </c>
      <c r="S17" s="72" t="s">
        <v>160</v>
      </c>
      <c r="T17" s="53"/>
    </row>
    <row r="18" spans="1:20" ht="33">
      <c r="A18" s="4">
        <v>14</v>
      </c>
      <c r="B18" s="51" t="s">
        <v>66</v>
      </c>
      <c r="C18" s="55" t="s">
        <v>198</v>
      </c>
      <c r="D18" s="65" t="s">
        <v>29</v>
      </c>
      <c r="E18" s="55">
        <v>138</v>
      </c>
      <c r="F18" s="65"/>
      <c r="G18" s="55">
        <v>63</v>
      </c>
      <c r="H18" s="55">
        <v>43</v>
      </c>
      <c r="I18" s="17">
        <f t="shared" si="0"/>
        <v>106</v>
      </c>
      <c r="J18" s="55">
        <v>9859987297</v>
      </c>
      <c r="K18" s="53" t="s">
        <v>254</v>
      </c>
      <c r="L18" s="57" t="s">
        <v>255</v>
      </c>
      <c r="M18" s="58">
        <v>8721969392</v>
      </c>
      <c r="N18" s="60" t="s">
        <v>244</v>
      </c>
      <c r="O18" s="60">
        <v>8753909708</v>
      </c>
      <c r="P18" s="91">
        <v>43411</v>
      </c>
      <c r="Q18" s="53" t="s">
        <v>242</v>
      </c>
      <c r="R18" s="53">
        <v>32</v>
      </c>
      <c r="S18" s="72" t="s">
        <v>160</v>
      </c>
      <c r="T18" s="53"/>
    </row>
    <row r="19" spans="1:20" ht="33">
      <c r="A19" s="4">
        <v>15</v>
      </c>
      <c r="B19" s="51" t="s">
        <v>67</v>
      </c>
      <c r="C19" s="55" t="s">
        <v>199</v>
      </c>
      <c r="D19" s="65" t="s">
        <v>29</v>
      </c>
      <c r="E19" s="55">
        <v>76</v>
      </c>
      <c r="F19" s="65"/>
      <c r="G19" s="55">
        <v>55</v>
      </c>
      <c r="H19" s="55">
        <v>56</v>
      </c>
      <c r="I19" s="17">
        <f t="shared" si="0"/>
        <v>111</v>
      </c>
      <c r="J19" s="55">
        <v>9613232855</v>
      </c>
      <c r="K19" s="53" t="s">
        <v>254</v>
      </c>
      <c r="L19" s="57" t="s">
        <v>255</v>
      </c>
      <c r="M19" s="58">
        <v>8721969392</v>
      </c>
      <c r="N19" s="60" t="s">
        <v>244</v>
      </c>
      <c r="O19" s="60">
        <v>8753909708</v>
      </c>
      <c r="P19" s="91">
        <v>43411</v>
      </c>
      <c r="Q19" s="53" t="s">
        <v>242</v>
      </c>
      <c r="R19" s="53">
        <v>32</v>
      </c>
      <c r="S19" s="72" t="s">
        <v>160</v>
      </c>
      <c r="T19" s="53"/>
    </row>
    <row r="20" spans="1:20">
      <c r="A20" s="4">
        <v>16</v>
      </c>
      <c r="B20" s="51" t="s">
        <v>66</v>
      </c>
      <c r="C20" s="66" t="s">
        <v>200</v>
      </c>
      <c r="D20" s="65" t="s">
        <v>29</v>
      </c>
      <c r="E20" s="55">
        <v>77</v>
      </c>
      <c r="F20" s="65"/>
      <c r="G20" s="55">
        <v>58</v>
      </c>
      <c r="H20" s="55">
        <v>57</v>
      </c>
      <c r="I20" s="17">
        <f t="shared" si="0"/>
        <v>115</v>
      </c>
      <c r="J20" s="73">
        <v>9613084416</v>
      </c>
      <c r="K20" s="53" t="s">
        <v>243</v>
      </c>
      <c r="L20" s="57" t="s">
        <v>255</v>
      </c>
      <c r="M20" s="58">
        <v>8721969392</v>
      </c>
      <c r="N20" s="60" t="s">
        <v>244</v>
      </c>
      <c r="O20" s="60">
        <v>8753909708</v>
      </c>
      <c r="P20" s="91">
        <v>43412</v>
      </c>
      <c r="Q20" s="53" t="s">
        <v>245</v>
      </c>
      <c r="R20" s="53">
        <v>25</v>
      </c>
      <c r="S20" s="72" t="s">
        <v>160</v>
      </c>
      <c r="T20" s="53"/>
    </row>
    <row r="21" spans="1:20">
      <c r="A21" s="4">
        <v>17</v>
      </c>
      <c r="B21" s="51" t="s">
        <v>67</v>
      </c>
      <c r="C21" s="67" t="s">
        <v>201</v>
      </c>
      <c r="D21" s="65" t="s">
        <v>27</v>
      </c>
      <c r="E21" s="68">
        <v>18050514903</v>
      </c>
      <c r="F21" s="65" t="s">
        <v>84</v>
      </c>
      <c r="G21" s="55">
        <v>38</v>
      </c>
      <c r="H21" s="55">
        <v>33</v>
      </c>
      <c r="I21" s="17">
        <f t="shared" si="0"/>
        <v>71</v>
      </c>
      <c r="J21" s="74">
        <v>9954163744</v>
      </c>
      <c r="K21" s="53" t="s">
        <v>259</v>
      </c>
      <c r="L21" s="57" t="s">
        <v>260</v>
      </c>
      <c r="M21" s="58">
        <v>9954325987</v>
      </c>
      <c r="N21" s="60" t="s">
        <v>261</v>
      </c>
      <c r="O21" s="60">
        <v>9854733150</v>
      </c>
      <c r="P21" s="91">
        <v>43412</v>
      </c>
      <c r="Q21" s="53" t="s">
        <v>245</v>
      </c>
      <c r="R21" s="53">
        <v>17</v>
      </c>
      <c r="S21" s="72" t="s">
        <v>142</v>
      </c>
      <c r="T21" s="53"/>
    </row>
    <row r="22" spans="1:20">
      <c r="A22" s="4">
        <v>18</v>
      </c>
      <c r="B22" s="51" t="s">
        <v>67</v>
      </c>
      <c r="C22" s="55" t="s">
        <v>202</v>
      </c>
      <c r="D22" s="65" t="s">
        <v>29</v>
      </c>
      <c r="E22" s="55">
        <v>147</v>
      </c>
      <c r="F22" s="65"/>
      <c r="G22" s="55">
        <v>58</v>
      </c>
      <c r="H22" s="55">
        <v>57</v>
      </c>
      <c r="I22" s="17">
        <f t="shared" si="0"/>
        <v>115</v>
      </c>
      <c r="J22" s="55">
        <v>7896369375</v>
      </c>
      <c r="K22" s="18" t="s">
        <v>610</v>
      </c>
      <c r="L22" s="18" t="s">
        <v>609</v>
      </c>
      <c r="M22" s="18">
        <v>8011117785</v>
      </c>
      <c r="N22" s="60" t="s">
        <v>608</v>
      </c>
      <c r="O22" s="60">
        <v>9859582528</v>
      </c>
      <c r="P22" s="91">
        <v>43413</v>
      </c>
      <c r="Q22" s="53" t="s">
        <v>250</v>
      </c>
      <c r="R22" s="53">
        <v>25</v>
      </c>
      <c r="S22" s="72" t="s">
        <v>160</v>
      </c>
      <c r="T22" s="53"/>
    </row>
    <row r="23" spans="1:20">
      <c r="A23" s="4">
        <v>19</v>
      </c>
      <c r="B23" s="51" t="s">
        <v>66</v>
      </c>
      <c r="C23" s="67" t="s">
        <v>203</v>
      </c>
      <c r="D23" s="65" t="s">
        <v>27</v>
      </c>
      <c r="E23" s="68">
        <v>18050517801</v>
      </c>
      <c r="F23" s="65" t="s">
        <v>84</v>
      </c>
      <c r="G23" s="51">
        <v>76</v>
      </c>
      <c r="H23" s="51">
        <v>69</v>
      </c>
      <c r="I23" s="17">
        <f t="shared" si="0"/>
        <v>145</v>
      </c>
      <c r="J23" s="75">
        <v>8486442039</v>
      </c>
      <c r="K23" s="53" t="s">
        <v>262</v>
      </c>
      <c r="L23" s="57" t="s">
        <v>263</v>
      </c>
      <c r="M23" s="62">
        <v>9678244864</v>
      </c>
      <c r="N23" s="60" t="s">
        <v>264</v>
      </c>
      <c r="O23" s="60">
        <v>9957072661</v>
      </c>
      <c r="P23" s="91">
        <v>43413</v>
      </c>
      <c r="Q23" s="53" t="s">
        <v>250</v>
      </c>
      <c r="R23" s="53">
        <v>20</v>
      </c>
      <c r="S23" s="72" t="s">
        <v>142</v>
      </c>
      <c r="T23" s="53"/>
    </row>
    <row r="24" spans="1:20">
      <c r="A24" s="4">
        <v>20</v>
      </c>
      <c r="B24" s="68" t="s">
        <v>66</v>
      </c>
      <c r="C24" s="67" t="s">
        <v>204</v>
      </c>
      <c r="D24" s="65" t="s">
        <v>27</v>
      </c>
      <c r="E24" s="68">
        <v>18050517901</v>
      </c>
      <c r="F24" s="65" t="s">
        <v>84</v>
      </c>
      <c r="G24" s="55">
        <v>45</v>
      </c>
      <c r="H24" s="55">
        <v>39</v>
      </c>
      <c r="I24" s="17">
        <f t="shared" si="0"/>
        <v>84</v>
      </c>
      <c r="J24" s="68">
        <v>9954840826</v>
      </c>
      <c r="K24" s="53" t="s">
        <v>265</v>
      </c>
      <c r="L24" s="57" t="s">
        <v>266</v>
      </c>
      <c r="M24" s="58">
        <v>9707338152</v>
      </c>
      <c r="N24" s="60" t="s">
        <v>267</v>
      </c>
      <c r="O24" s="60">
        <v>9707084858</v>
      </c>
      <c r="P24" s="91">
        <v>43414</v>
      </c>
      <c r="Q24" s="53" t="s">
        <v>257</v>
      </c>
      <c r="R24" s="53"/>
      <c r="S24" s="72"/>
      <c r="T24" s="53"/>
    </row>
    <row r="25" spans="1:20">
      <c r="A25" s="4">
        <v>21</v>
      </c>
      <c r="B25" s="68" t="s">
        <v>67</v>
      </c>
      <c r="C25" s="67" t="s">
        <v>205</v>
      </c>
      <c r="D25" s="65" t="s">
        <v>27</v>
      </c>
      <c r="E25" s="68">
        <v>18050517902</v>
      </c>
      <c r="F25" s="65" t="s">
        <v>138</v>
      </c>
      <c r="G25" s="55">
        <v>50</v>
      </c>
      <c r="H25" s="55">
        <v>23</v>
      </c>
      <c r="I25" s="17">
        <f t="shared" si="0"/>
        <v>73</v>
      </c>
      <c r="J25" s="68">
        <v>9854993612</v>
      </c>
      <c r="K25" s="53" t="s">
        <v>265</v>
      </c>
      <c r="L25" s="57" t="s">
        <v>266</v>
      </c>
      <c r="M25" s="58">
        <v>9707338152</v>
      </c>
      <c r="N25" s="60" t="s">
        <v>267</v>
      </c>
      <c r="O25" s="60">
        <v>9707084858</v>
      </c>
      <c r="P25" s="91">
        <v>43414</v>
      </c>
      <c r="Q25" s="53" t="s">
        <v>257</v>
      </c>
      <c r="R25" s="53"/>
      <c r="S25" s="72"/>
      <c r="T25" s="53"/>
    </row>
    <row r="26" spans="1:20">
      <c r="A26" s="4">
        <v>22</v>
      </c>
      <c r="B26" s="51" t="s">
        <v>66</v>
      </c>
      <c r="C26" s="67" t="s">
        <v>206</v>
      </c>
      <c r="D26" s="65" t="s">
        <v>27</v>
      </c>
      <c r="E26" s="68">
        <v>18050517101</v>
      </c>
      <c r="F26" s="65" t="s">
        <v>84</v>
      </c>
      <c r="G26" s="51">
        <v>58</v>
      </c>
      <c r="H26" s="51">
        <v>48</v>
      </c>
      <c r="I26" s="17">
        <f t="shared" si="0"/>
        <v>106</v>
      </c>
      <c r="J26" s="70">
        <v>9577693025</v>
      </c>
      <c r="K26" s="53" t="s">
        <v>268</v>
      </c>
      <c r="L26" s="57" t="s">
        <v>263</v>
      </c>
      <c r="M26" s="62">
        <v>9678244864</v>
      </c>
      <c r="N26" s="60" t="s">
        <v>269</v>
      </c>
      <c r="O26" s="60">
        <v>9577404109</v>
      </c>
      <c r="P26" s="91">
        <v>43416</v>
      </c>
      <c r="Q26" s="53" t="s">
        <v>258</v>
      </c>
      <c r="R26" s="53">
        <v>22</v>
      </c>
      <c r="S26" s="53" t="s">
        <v>142</v>
      </c>
      <c r="T26" s="53"/>
    </row>
    <row r="27" spans="1:20" ht="27">
      <c r="A27" s="4">
        <v>23</v>
      </c>
      <c r="B27" s="51" t="s">
        <v>67</v>
      </c>
      <c r="C27" s="67" t="s">
        <v>207</v>
      </c>
      <c r="D27" s="65" t="s">
        <v>27</v>
      </c>
      <c r="E27" s="68">
        <v>18050517103</v>
      </c>
      <c r="F27" s="65" t="s">
        <v>84</v>
      </c>
      <c r="G27" s="51">
        <v>37</v>
      </c>
      <c r="H27" s="51">
        <v>35</v>
      </c>
      <c r="I27" s="17">
        <f t="shared" si="0"/>
        <v>72</v>
      </c>
      <c r="J27" s="70">
        <v>9435117310</v>
      </c>
      <c r="K27" s="53" t="s">
        <v>268</v>
      </c>
      <c r="L27" s="57" t="s">
        <v>263</v>
      </c>
      <c r="M27" s="62">
        <v>9678244864</v>
      </c>
      <c r="N27" s="60" t="s">
        <v>269</v>
      </c>
      <c r="O27" s="60">
        <v>9577404109</v>
      </c>
      <c r="P27" s="91">
        <v>43416</v>
      </c>
      <c r="Q27" s="53" t="s">
        <v>258</v>
      </c>
      <c r="R27" s="53">
        <v>22</v>
      </c>
      <c r="S27" s="53" t="s">
        <v>142</v>
      </c>
      <c r="T27" s="53"/>
    </row>
    <row r="28" spans="1:20">
      <c r="A28" s="4">
        <v>24</v>
      </c>
      <c r="B28" s="51" t="s">
        <v>66</v>
      </c>
      <c r="C28" s="55" t="s">
        <v>208</v>
      </c>
      <c r="D28" s="65" t="s">
        <v>29</v>
      </c>
      <c r="E28" s="55">
        <v>53</v>
      </c>
      <c r="F28" s="65"/>
      <c r="G28" s="55">
        <v>32</v>
      </c>
      <c r="H28" s="55">
        <v>34</v>
      </c>
      <c r="I28" s="17">
        <f t="shared" si="0"/>
        <v>66</v>
      </c>
      <c r="J28" s="55">
        <v>9508322184</v>
      </c>
      <c r="K28" s="53" t="s">
        <v>270</v>
      </c>
      <c r="L28" s="57" t="s">
        <v>158</v>
      </c>
      <c r="M28" s="58">
        <v>9707703669</v>
      </c>
      <c r="N28" s="60" t="s">
        <v>159</v>
      </c>
      <c r="O28" s="60">
        <v>9864724893</v>
      </c>
      <c r="P28" s="91">
        <v>43418</v>
      </c>
      <c r="Q28" s="55" t="s">
        <v>242</v>
      </c>
      <c r="R28" s="53">
        <v>24</v>
      </c>
      <c r="S28" s="72" t="s">
        <v>160</v>
      </c>
      <c r="T28" s="53"/>
    </row>
    <row r="29" spans="1:20">
      <c r="A29" s="4">
        <v>25</v>
      </c>
      <c r="B29" s="51" t="s">
        <v>66</v>
      </c>
      <c r="C29" s="55" t="s">
        <v>209</v>
      </c>
      <c r="D29" s="65" t="s">
        <v>29</v>
      </c>
      <c r="E29" s="55">
        <v>93</v>
      </c>
      <c r="F29" s="65"/>
      <c r="G29" s="55">
        <v>35</v>
      </c>
      <c r="H29" s="55">
        <v>50</v>
      </c>
      <c r="I29" s="17">
        <f t="shared" si="0"/>
        <v>85</v>
      </c>
      <c r="J29" s="55">
        <v>8255058948</v>
      </c>
      <c r="K29" s="53" t="s">
        <v>270</v>
      </c>
      <c r="L29" s="57" t="s">
        <v>158</v>
      </c>
      <c r="M29" s="58">
        <v>9707703669</v>
      </c>
      <c r="N29" s="60" t="s">
        <v>159</v>
      </c>
      <c r="O29" s="60">
        <v>9864724893</v>
      </c>
      <c r="P29" s="91">
        <v>43418</v>
      </c>
      <c r="Q29" s="55" t="s">
        <v>242</v>
      </c>
      <c r="R29" s="53">
        <v>24</v>
      </c>
      <c r="S29" s="72" t="s">
        <v>160</v>
      </c>
      <c r="T29" s="53"/>
    </row>
    <row r="30" spans="1:20">
      <c r="A30" s="4">
        <v>26</v>
      </c>
      <c r="B30" s="51" t="s">
        <v>67</v>
      </c>
      <c r="C30" s="69" t="s">
        <v>210</v>
      </c>
      <c r="D30" s="65" t="s">
        <v>27</v>
      </c>
      <c r="E30" s="70">
        <v>18050503301</v>
      </c>
      <c r="F30" s="65" t="s">
        <v>84</v>
      </c>
      <c r="G30" s="51">
        <v>63</v>
      </c>
      <c r="H30" s="51">
        <v>48</v>
      </c>
      <c r="I30" s="17">
        <f t="shared" si="0"/>
        <v>111</v>
      </c>
      <c r="J30" s="70">
        <v>9864992602</v>
      </c>
      <c r="K30" s="53" t="s">
        <v>270</v>
      </c>
      <c r="L30" s="57" t="s">
        <v>158</v>
      </c>
      <c r="M30" s="58">
        <v>9707703669</v>
      </c>
      <c r="N30" s="60" t="s">
        <v>159</v>
      </c>
      <c r="O30" s="60">
        <v>9864724893</v>
      </c>
      <c r="P30" s="91">
        <v>43418</v>
      </c>
      <c r="Q30" s="55" t="s">
        <v>242</v>
      </c>
      <c r="R30" s="53">
        <v>7</v>
      </c>
      <c r="S30" s="72" t="s">
        <v>160</v>
      </c>
      <c r="T30" s="53"/>
    </row>
    <row r="31" spans="1:20">
      <c r="A31" s="4">
        <v>27</v>
      </c>
      <c r="B31" s="51" t="s">
        <v>67</v>
      </c>
      <c r="C31" s="55" t="s">
        <v>211</v>
      </c>
      <c r="D31" s="65" t="s">
        <v>29</v>
      </c>
      <c r="E31" s="55">
        <v>189</v>
      </c>
      <c r="F31" s="65"/>
      <c r="G31" s="55">
        <v>13</v>
      </c>
      <c r="H31" s="55">
        <v>11</v>
      </c>
      <c r="I31" s="17">
        <f t="shared" si="0"/>
        <v>24</v>
      </c>
      <c r="J31" s="55"/>
      <c r="K31" s="53" t="s">
        <v>270</v>
      </c>
      <c r="L31" s="57" t="s">
        <v>158</v>
      </c>
      <c r="M31" s="58">
        <v>9707703669</v>
      </c>
      <c r="N31" s="60" t="s">
        <v>159</v>
      </c>
      <c r="O31" s="60">
        <v>9864724893</v>
      </c>
      <c r="P31" s="91">
        <v>43418</v>
      </c>
      <c r="Q31" s="55" t="s">
        <v>242</v>
      </c>
      <c r="R31" s="53">
        <v>24</v>
      </c>
      <c r="S31" s="72" t="s">
        <v>160</v>
      </c>
      <c r="T31" s="53"/>
    </row>
    <row r="32" spans="1:20">
      <c r="A32" s="4">
        <v>28</v>
      </c>
      <c r="B32" s="51" t="s">
        <v>67</v>
      </c>
      <c r="C32" s="55" t="s">
        <v>212</v>
      </c>
      <c r="D32" s="65" t="s">
        <v>29</v>
      </c>
      <c r="E32" s="55">
        <v>190</v>
      </c>
      <c r="F32" s="65"/>
      <c r="G32" s="55">
        <v>37</v>
      </c>
      <c r="H32" s="55">
        <v>32</v>
      </c>
      <c r="I32" s="17">
        <f t="shared" si="0"/>
        <v>69</v>
      </c>
      <c r="J32" s="55">
        <v>9707194051</v>
      </c>
      <c r="K32" s="53" t="s">
        <v>270</v>
      </c>
      <c r="L32" s="57" t="s">
        <v>158</v>
      </c>
      <c r="M32" s="58">
        <v>9707703669</v>
      </c>
      <c r="N32" s="60" t="s">
        <v>159</v>
      </c>
      <c r="O32" s="60">
        <v>9864724893</v>
      </c>
      <c r="P32" s="91">
        <v>43418</v>
      </c>
      <c r="Q32" s="55" t="s">
        <v>242</v>
      </c>
      <c r="R32" s="53">
        <v>24</v>
      </c>
      <c r="S32" s="72" t="s">
        <v>160</v>
      </c>
      <c r="T32" s="53"/>
    </row>
    <row r="33" spans="1:20">
      <c r="A33" s="4">
        <v>29</v>
      </c>
      <c r="B33" s="51" t="s">
        <v>66</v>
      </c>
      <c r="C33" s="67" t="s">
        <v>213</v>
      </c>
      <c r="D33" s="65" t="s">
        <v>27</v>
      </c>
      <c r="E33" s="68">
        <v>18050516705</v>
      </c>
      <c r="F33" s="65" t="s">
        <v>138</v>
      </c>
      <c r="G33" s="55">
        <v>57</v>
      </c>
      <c r="H33" s="55">
        <v>44</v>
      </c>
      <c r="I33" s="17">
        <f t="shared" si="0"/>
        <v>101</v>
      </c>
      <c r="J33" s="70">
        <v>9577952403</v>
      </c>
      <c r="K33" s="53" t="s">
        <v>165</v>
      </c>
      <c r="L33" s="57" t="s">
        <v>166</v>
      </c>
      <c r="M33" s="58">
        <v>9854364229</v>
      </c>
      <c r="N33" s="59" t="s">
        <v>169</v>
      </c>
      <c r="O33" s="60">
        <v>9859703324</v>
      </c>
      <c r="P33" s="91">
        <v>43418</v>
      </c>
      <c r="Q33" s="55" t="s">
        <v>242</v>
      </c>
      <c r="R33" s="53">
        <v>10</v>
      </c>
      <c r="S33" s="72" t="s">
        <v>142</v>
      </c>
      <c r="T33" s="53"/>
    </row>
    <row r="34" spans="1:20">
      <c r="A34" s="4">
        <v>30</v>
      </c>
      <c r="B34" s="51" t="s">
        <v>67</v>
      </c>
      <c r="C34" s="67" t="s">
        <v>214</v>
      </c>
      <c r="D34" s="65" t="s">
        <v>27</v>
      </c>
      <c r="E34" s="68">
        <v>18050516902</v>
      </c>
      <c r="F34" s="65" t="s">
        <v>84</v>
      </c>
      <c r="G34" s="51">
        <v>53</v>
      </c>
      <c r="H34" s="51">
        <v>50</v>
      </c>
      <c r="I34" s="17">
        <f t="shared" si="0"/>
        <v>103</v>
      </c>
      <c r="J34" s="70">
        <v>9613413097</v>
      </c>
      <c r="K34" s="53" t="s">
        <v>271</v>
      </c>
      <c r="L34" s="53" t="s">
        <v>622</v>
      </c>
      <c r="M34" s="53">
        <v>9706435067</v>
      </c>
      <c r="N34" s="60" t="s">
        <v>563</v>
      </c>
      <c r="O34" s="60">
        <v>9508557790</v>
      </c>
      <c r="P34" s="91">
        <v>43419</v>
      </c>
      <c r="Q34" s="55" t="s">
        <v>245</v>
      </c>
      <c r="R34" s="53">
        <v>10</v>
      </c>
      <c r="S34" s="72" t="s">
        <v>142</v>
      </c>
      <c r="T34" s="53"/>
    </row>
    <row r="35" spans="1:20">
      <c r="A35" s="4">
        <v>31</v>
      </c>
      <c r="B35" s="51" t="s">
        <v>66</v>
      </c>
      <c r="C35" s="67" t="s">
        <v>215</v>
      </c>
      <c r="D35" s="65" t="s">
        <v>27</v>
      </c>
      <c r="E35" s="68">
        <v>18050501304</v>
      </c>
      <c r="F35" s="65" t="s">
        <v>138</v>
      </c>
      <c r="G35" s="51">
        <v>65</v>
      </c>
      <c r="H35" s="51">
        <v>50</v>
      </c>
      <c r="I35" s="17">
        <f t="shared" si="0"/>
        <v>115</v>
      </c>
      <c r="J35" s="70">
        <v>9613940422</v>
      </c>
      <c r="K35" s="53" t="s">
        <v>243</v>
      </c>
      <c r="L35" s="57" t="s">
        <v>255</v>
      </c>
      <c r="M35" s="58">
        <v>8721969392</v>
      </c>
      <c r="N35" s="60" t="s">
        <v>244</v>
      </c>
      <c r="O35" s="60">
        <v>8753909708</v>
      </c>
      <c r="P35" s="91">
        <v>43419</v>
      </c>
      <c r="Q35" s="55" t="s">
        <v>245</v>
      </c>
      <c r="R35" s="53">
        <v>35</v>
      </c>
      <c r="S35" s="72" t="s">
        <v>160</v>
      </c>
      <c r="T35" s="53"/>
    </row>
    <row r="36" spans="1:20">
      <c r="A36" s="4">
        <v>32</v>
      </c>
      <c r="B36" s="51" t="s">
        <v>67</v>
      </c>
      <c r="C36" s="69" t="s">
        <v>216</v>
      </c>
      <c r="D36" s="65" t="s">
        <v>27</v>
      </c>
      <c r="E36" s="70">
        <v>18050516502</v>
      </c>
      <c r="F36" s="65" t="s">
        <v>84</v>
      </c>
      <c r="G36" s="55">
        <v>35</v>
      </c>
      <c r="H36" s="55">
        <v>29</v>
      </c>
      <c r="I36" s="17">
        <f t="shared" si="0"/>
        <v>64</v>
      </c>
      <c r="J36" s="70">
        <v>8254973215</v>
      </c>
      <c r="K36" s="53" t="s">
        <v>272</v>
      </c>
      <c r="L36" s="53" t="s">
        <v>620</v>
      </c>
      <c r="M36" s="53">
        <v>8822752405</v>
      </c>
      <c r="N36" s="60" t="s">
        <v>621</v>
      </c>
      <c r="O36" s="55">
        <v>8822752405</v>
      </c>
      <c r="P36" s="91">
        <v>43420</v>
      </c>
      <c r="Q36" s="53" t="s">
        <v>250</v>
      </c>
      <c r="R36" s="53">
        <v>20</v>
      </c>
      <c r="S36" s="72" t="s">
        <v>142</v>
      </c>
      <c r="T36" s="53"/>
    </row>
    <row r="37" spans="1:20">
      <c r="A37" s="4">
        <v>33</v>
      </c>
      <c r="B37" s="51" t="s">
        <v>66</v>
      </c>
      <c r="C37" s="69" t="s">
        <v>217</v>
      </c>
      <c r="D37" s="65" t="s">
        <v>27</v>
      </c>
      <c r="E37" s="70">
        <v>18050516702</v>
      </c>
      <c r="F37" s="65" t="s">
        <v>84</v>
      </c>
      <c r="G37" s="55">
        <v>110</v>
      </c>
      <c r="H37" s="55">
        <v>100</v>
      </c>
      <c r="I37" s="17">
        <f t="shared" si="0"/>
        <v>210</v>
      </c>
      <c r="J37" s="70">
        <v>9957197982</v>
      </c>
      <c r="K37" s="53" t="s">
        <v>165</v>
      </c>
      <c r="L37" s="57" t="s">
        <v>166</v>
      </c>
      <c r="M37" s="58">
        <v>9854364229</v>
      </c>
      <c r="N37" s="59" t="s">
        <v>169</v>
      </c>
      <c r="O37" s="60">
        <v>9859703324</v>
      </c>
      <c r="P37" s="91">
        <v>43420</v>
      </c>
      <c r="Q37" s="53" t="s">
        <v>250</v>
      </c>
      <c r="R37" s="53">
        <v>10</v>
      </c>
      <c r="S37" s="72" t="s">
        <v>142</v>
      </c>
      <c r="T37" s="53" t="s">
        <v>273</v>
      </c>
    </row>
    <row r="38" spans="1:20" ht="30.75">
      <c r="A38" s="4">
        <v>34</v>
      </c>
      <c r="B38" s="51" t="s">
        <v>66</v>
      </c>
      <c r="C38" s="69" t="s">
        <v>218</v>
      </c>
      <c r="D38" s="65" t="s">
        <v>27</v>
      </c>
      <c r="E38" s="70">
        <v>18050510810</v>
      </c>
      <c r="F38" s="65" t="s">
        <v>138</v>
      </c>
      <c r="G38" s="51">
        <v>64</v>
      </c>
      <c r="H38" s="51">
        <v>47</v>
      </c>
      <c r="I38" s="17">
        <f t="shared" si="0"/>
        <v>111</v>
      </c>
      <c r="J38" s="70">
        <v>9706587406</v>
      </c>
      <c r="K38" s="53" t="s">
        <v>274</v>
      </c>
      <c r="L38" s="57" t="s">
        <v>275</v>
      </c>
      <c r="M38" s="58">
        <v>9864471493</v>
      </c>
      <c r="N38" s="60" t="s">
        <v>276</v>
      </c>
      <c r="O38" s="60">
        <v>8749831545</v>
      </c>
      <c r="P38" s="91">
        <v>43421</v>
      </c>
      <c r="Q38" s="55" t="s">
        <v>257</v>
      </c>
      <c r="R38" s="53">
        <v>34</v>
      </c>
      <c r="S38" s="53" t="s">
        <v>160</v>
      </c>
      <c r="T38" s="53"/>
    </row>
    <row r="39" spans="1:20">
      <c r="A39" s="4">
        <v>35</v>
      </c>
      <c r="B39" s="51" t="s">
        <v>67</v>
      </c>
      <c r="C39" s="69" t="s">
        <v>219</v>
      </c>
      <c r="D39" s="65" t="s">
        <v>27</v>
      </c>
      <c r="E39" s="70">
        <v>18050516501</v>
      </c>
      <c r="F39" s="65" t="s">
        <v>84</v>
      </c>
      <c r="G39" s="51">
        <v>44</v>
      </c>
      <c r="H39" s="51">
        <v>46</v>
      </c>
      <c r="I39" s="17">
        <f t="shared" si="0"/>
        <v>90</v>
      </c>
      <c r="J39" s="75">
        <v>9859886260</v>
      </c>
      <c r="K39" s="53"/>
      <c r="L39" s="57" t="s">
        <v>255</v>
      </c>
      <c r="M39" s="58">
        <v>8721969392</v>
      </c>
      <c r="N39" s="60" t="s">
        <v>244</v>
      </c>
      <c r="O39" s="60">
        <v>8753909708</v>
      </c>
      <c r="P39" s="91">
        <v>43421</v>
      </c>
      <c r="Q39" s="55" t="s">
        <v>257</v>
      </c>
      <c r="R39" s="53">
        <v>21</v>
      </c>
      <c r="S39" s="53" t="s">
        <v>142</v>
      </c>
      <c r="T39" s="53"/>
    </row>
    <row r="40" spans="1:20" ht="30.75">
      <c r="A40" s="4">
        <v>36</v>
      </c>
      <c r="B40" s="51" t="s">
        <v>67</v>
      </c>
      <c r="C40" s="69" t="s">
        <v>220</v>
      </c>
      <c r="D40" s="65" t="s">
        <v>27</v>
      </c>
      <c r="E40" s="70">
        <v>18050509004</v>
      </c>
      <c r="F40" s="65" t="s">
        <v>138</v>
      </c>
      <c r="G40" s="55">
        <v>67</v>
      </c>
      <c r="H40" s="55">
        <v>54</v>
      </c>
      <c r="I40" s="17">
        <f t="shared" si="0"/>
        <v>121</v>
      </c>
      <c r="J40" s="70">
        <v>9859667365</v>
      </c>
      <c r="K40" s="53" t="s">
        <v>243</v>
      </c>
      <c r="L40" s="57" t="s">
        <v>255</v>
      </c>
      <c r="M40" s="58">
        <v>8721969392</v>
      </c>
      <c r="N40" s="60" t="s">
        <v>244</v>
      </c>
      <c r="O40" s="60">
        <v>8753909708</v>
      </c>
      <c r="P40" s="91">
        <v>43423</v>
      </c>
      <c r="Q40" s="53" t="s">
        <v>258</v>
      </c>
      <c r="R40" s="53">
        <v>36</v>
      </c>
      <c r="S40" s="72" t="s">
        <v>160</v>
      </c>
      <c r="T40" s="53"/>
    </row>
    <row r="41" spans="1:20">
      <c r="A41" s="4">
        <v>37</v>
      </c>
      <c r="B41" s="51" t="s">
        <v>66</v>
      </c>
      <c r="C41" s="69" t="s">
        <v>221</v>
      </c>
      <c r="D41" s="65" t="s">
        <v>27</v>
      </c>
      <c r="E41" s="70">
        <v>18050516404</v>
      </c>
      <c r="F41" s="65" t="s">
        <v>138</v>
      </c>
      <c r="G41" s="55">
        <v>46</v>
      </c>
      <c r="H41" s="55">
        <v>43</v>
      </c>
      <c r="I41" s="17">
        <f t="shared" si="0"/>
        <v>89</v>
      </c>
      <c r="J41" s="70">
        <v>9707552014</v>
      </c>
      <c r="K41" s="60" t="s">
        <v>277</v>
      </c>
      <c r="L41" s="63" t="s">
        <v>278</v>
      </c>
      <c r="M41" s="62">
        <v>9707664693</v>
      </c>
      <c r="N41" s="60" t="s">
        <v>279</v>
      </c>
      <c r="O41" s="60">
        <v>8753995167</v>
      </c>
      <c r="P41" s="91">
        <v>43423</v>
      </c>
      <c r="Q41" s="53" t="s">
        <v>258</v>
      </c>
      <c r="R41" s="53">
        <v>23</v>
      </c>
      <c r="S41" s="53" t="s">
        <v>142</v>
      </c>
      <c r="T41" s="53"/>
    </row>
    <row r="42" spans="1:20">
      <c r="A42" s="4">
        <v>38</v>
      </c>
      <c r="B42" s="51" t="s">
        <v>67</v>
      </c>
      <c r="C42" s="55" t="s">
        <v>222</v>
      </c>
      <c r="D42" s="65" t="s">
        <v>29</v>
      </c>
      <c r="E42" s="55">
        <v>45</v>
      </c>
      <c r="F42" s="65"/>
      <c r="G42" s="55">
        <v>42</v>
      </c>
      <c r="H42" s="55">
        <v>39</v>
      </c>
      <c r="I42" s="17">
        <f t="shared" si="0"/>
        <v>81</v>
      </c>
      <c r="J42" s="55">
        <v>8822305336</v>
      </c>
      <c r="K42" s="53" t="s">
        <v>168</v>
      </c>
      <c r="L42" s="76" t="s">
        <v>606</v>
      </c>
      <c r="M42" s="53">
        <v>9954480119</v>
      </c>
      <c r="N42" s="60" t="s">
        <v>282</v>
      </c>
      <c r="O42" s="60">
        <v>8822230789</v>
      </c>
      <c r="P42" s="91">
        <v>43424</v>
      </c>
      <c r="Q42" s="53" t="s">
        <v>238</v>
      </c>
      <c r="R42" s="53">
        <v>20</v>
      </c>
      <c r="S42" s="53" t="s">
        <v>142</v>
      </c>
      <c r="T42" s="53"/>
    </row>
    <row r="43" spans="1:20">
      <c r="A43" s="4">
        <v>39</v>
      </c>
      <c r="B43" s="51" t="s">
        <v>67</v>
      </c>
      <c r="C43" s="55" t="s">
        <v>223</v>
      </c>
      <c r="D43" s="65" t="s">
        <v>29</v>
      </c>
      <c r="E43" s="55">
        <v>46</v>
      </c>
      <c r="F43" s="65"/>
      <c r="G43" s="55">
        <v>47</v>
      </c>
      <c r="H43" s="55">
        <v>54</v>
      </c>
      <c r="I43" s="17">
        <f t="shared" si="0"/>
        <v>101</v>
      </c>
      <c r="J43" s="55">
        <v>9508319137</v>
      </c>
      <c r="K43" s="53" t="s">
        <v>168</v>
      </c>
      <c r="L43" s="76" t="s">
        <v>606</v>
      </c>
      <c r="M43" s="53">
        <v>9954480119</v>
      </c>
      <c r="N43" s="60" t="s">
        <v>282</v>
      </c>
      <c r="O43" s="60">
        <v>8822230789</v>
      </c>
      <c r="P43" s="91">
        <v>43424</v>
      </c>
      <c r="Q43" s="53" t="s">
        <v>238</v>
      </c>
      <c r="R43" s="53">
        <v>20</v>
      </c>
      <c r="S43" s="53" t="s">
        <v>142</v>
      </c>
      <c r="T43" s="53"/>
    </row>
    <row r="44" spans="1:20">
      <c r="A44" s="4">
        <v>40</v>
      </c>
      <c r="B44" s="51" t="s">
        <v>66</v>
      </c>
      <c r="C44" s="67" t="s">
        <v>224</v>
      </c>
      <c r="D44" s="65" t="s">
        <v>27</v>
      </c>
      <c r="E44" s="68">
        <v>18050510802</v>
      </c>
      <c r="F44" s="65" t="s">
        <v>84</v>
      </c>
      <c r="G44" s="55">
        <v>72</v>
      </c>
      <c r="H44" s="55">
        <v>58</v>
      </c>
      <c r="I44" s="17">
        <f t="shared" si="0"/>
        <v>130</v>
      </c>
      <c r="J44" s="68">
        <v>9859527653</v>
      </c>
      <c r="K44" s="53" t="s">
        <v>274</v>
      </c>
      <c r="L44" s="57" t="s">
        <v>275</v>
      </c>
      <c r="M44" s="58">
        <v>9864471493</v>
      </c>
      <c r="N44" s="60" t="s">
        <v>276</v>
      </c>
      <c r="O44" s="60">
        <v>8749831545</v>
      </c>
      <c r="P44" s="91">
        <v>43424</v>
      </c>
      <c r="Q44" s="53" t="s">
        <v>238</v>
      </c>
      <c r="R44" s="53">
        <v>35</v>
      </c>
      <c r="S44" s="72" t="s">
        <v>160</v>
      </c>
      <c r="T44" s="53"/>
    </row>
    <row r="45" spans="1:20">
      <c r="A45" s="4">
        <v>41</v>
      </c>
      <c r="B45" s="51" t="s">
        <v>66</v>
      </c>
      <c r="C45" s="55" t="s">
        <v>225</v>
      </c>
      <c r="D45" s="65" t="s">
        <v>29</v>
      </c>
      <c r="E45" s="55">
        <v>183</v>
      </c>
      <c r="F45" s="65"/>
      <c r="G45" s="55">
        <v>40</v>
      </c>
      <c r="H45" s="55">
        <v>30</v>
      </c>
      <c r="I45" s="17">
        <f t="shared" si="0"/>
        <v>70</v>
      </c>
      <c r="J45" s="55">
        <v>8399944343</v>
      </c>
      <c r="K45" s="53" t="s">
        <v>280</v>
      </c>
      <c r="L45" s="57" t="s">
        <v>179</v>
      </c>
      <c r="M45" s="62">
        <v>7896701432</v>
      </c>
      <c r="N45" s="60" t="s">
        <v>178</v>
      </c>
      <c r="O45" s="60">
        <v>9854473809</v>
      </c>
      <c r="P45" s="91">
        <v>43425</v>
      </c>
      <c r="Q45" s="55" t="s">
        <v>242</v>
      </c>
      <c r="R45" s="53">
        <v>12</v>
      </c>
      <c r="S45" s="53" t="s">
        <v>142</v>
      </c>
      <c r="T45" s="53"/>
    </row>
    <row r="46" spans="1:20">
      <c r="A46" s="4">
        <v>42</v>
      </c>
      <c r="B46" s="51" t="s">
        <v>67</v>
      </c>
      <c r="C46" s="55" t="s">
        <v>226</v>
      </c>
      <c r="D46" s="65" t="s">
        <v>29</v>
      </c>
      <c r="E46" s="55">
        <v>32</v>
      </c>
      <c r="F46" s="65"/>
      <c r="G46" s="55">
        <v>70</v>
      </c>
      <c r="H46" s="55">
        <v>59</v>
      </c>
      <c r="I46" s="17">
        <f t="shared" si="0"/>
        <v>129</v>
      </c>
      <c r="J46" s="55">
        <v>8011360142</v>
      </c>
      <c r="K46" s="53" t="s">
        <v>168</v>
      </c>
      <c r="L46" s="76" t="s">
        <v>606</v>
      </c>
      <c r="M46" s="53">
        <v>9954480119</v>
      </c>
      <c r="N46" s="60" t="s">
        <v>281</v>
      </c>
      <c r="O46" s="60">
        <v>9613640731</v>
      </c>
      <c r="P46" s="91">
        <v>43425</v>
      </c>
      <c r="Q46" s="55" t="s">
        <v>242</v>
      </c>
      <c r="R46" s="53">
        <v>8</v>
      </c>
      <c r="S46" s="53" t="s">
        <v>142</v>
      </c>
      <c r="T46" s="53"/>
    </row>
    <row r="47" spans="1:20">
      <c r="A47" s="4">
        <v>43</v>
      </c>
      <c r="B47" s="51" t="s">
        <v>67</v>
      </c>
      <c r="C47" s="55" t="s">
        <v>227</v>
      </c>
      <c r="D47" s="65" t="s">
        <v>29</v>
      </c>
      <c r="E47" s="55">
        <v>33</v>
      </c>
      <c r="F47" s="65"/>
      <c r="G47" s="55">
        <v>56</v>
      </c>
      <c r="H47" s="55">
        <v>55</v>
      </c>
      <c r="I47" s="17">
        <f t="shared" si="0"/>
        <v>111</v>
      </c>
      <c r="J47" s="55">
        <v>9954078047</v>
      </c>
      <c r="K47" s="53" t="s">
        <v>168</v>
      </c>
      <c r="L47" s="76" t="s">
        <v>606</v>
      </c>
      <c r="M47" s="53">
        <v>9954480119</v>
      </c>
      <c r="N47" s="60" t="s">
        <v>281</v>
      </c>
      <c r="O47" s="60">
        <v>9613640731</v>
      </c>
      <c r="P47" s="91">
        <v>43425</v>
      </c>
      <c r="Q47" s="55" t="s">
        <v>242</v>
      </c>
      <c r="R47" s="53">
        <v>8</v>
      </c>
      <c r="S47" s="53" t="s">
        <v>142</v>
      </c>
      <c r="T47" s="53"/>
    </row>
    <row r="48" spans="1:20">
      <c r="A48" s="4">
        <v>44</v>
      </c>
      <c r="B48" s="51" t="s">
        <v>66</v>
      </c>
      <c r="C48" s="52" t="s">
        <v>228</v>
      </c>
      <c r="D48" s="65" t="s">
        <v>27</v>
      </c>
      <c r="E48" s="52">
        <v>18050516401</v>
      </c>
      <c r="F48" s="65" t="s">
        <v>84</v>
      </c>
      <c r="G48" s="51">
        <v>19</v>
      </c>
      <c r="H48" s="51">
        <v>14</v>
      </c>
      <c r="I48" s="17">
        <f t="shared" si="0"/>
        <v>33</v>
      </c>
      <c r="J48" s="52">
        <v>9707093460</v>
      </c>
      <c r="K48" s="60" t="s">
        <v>277</v>
      </c>
      <c r="L48" s="63" t="s">
        <v>278</v>
      </c>
      <c r="M48" s="62">
        <v>9707664693</v>
      </c>
      <c r="N48" s="60" t="s">
        <v>279</v>
      </c>
      <c r="O48" s="60">
        <v>8753995167</v>
      </c>
      <c r="P48" s="91">
        <v>43426</v>
      </c>
      <c r="Q48" s="53" t="s">
        <v>245</v>
      </c>
      <c r="R48" s="53">
        <v>19</v>
      </c>
      <c r="S48" s="53" t="s">
        <v>142</v>
      </c>
      <c r="T48" s="53"/>
    </row>
    <row r="49" spans="1:20">
      <c r="A49" s="4">
        <v>45</v>
      </c>
      <c r="B49" s="51" t="s">
        <v>66</v>
      </c>
      <c r="C49" s="52" t="s">
        <v>229</v>
      </c>
      <c r="D49" s="65" t="s">
        <v>27</v>
      </c>
      <c r="E49" s="52">
        <v>18050515901</v>
      </c>
      <c r="F49" s="65" t="s">
        <v>84</v>
      </c>
      <c r="G49" s="51">
        <v>11</v>
      </c>
      <c r="H49" s="51">
        <v>8</v>
      </c>
      <c r="I49" s="17">
        <f t="shared" si="0"/>
        <v>19</v>
      </c>
      <c r="J49" s="52">
        <v>9954618384</v>
      </c>
      <c r="K49" s="60" t="s">
        <v>277</v>
      </c>
      <c r="L49" s="63" t="s">
        <v>278</v>
      </c>
      <c r="M49" s="62">
        <v>9707664693</v>
      </c>
      <c r="N49" s="60" t="s">
        <v>282</v>
      </c>
      <c r="O49" s="60">
        <v>8822230789</v>
      </c>
      <c r="P49" s="91">
        <v>43426</v>
      </c>
      <c r="Q49" s="53" t="s">
        <v>245</v>
      </c>
      <c r="R49" s="53">
        <v>20</v>
      </c>
      <c r="S49" s="53" t="s">
        <v>142</v>
      </c>
      <c r="T49" s="53"/>
    </row>
    <row r="50" spans="1:20">
      <c r="A50" s="4">
        <v>46</v>
      </c>
      <c r="B50" s="51" t="s">
        <v>67</v>
      </c>
      <c r="C50" s="52" t="s">
        <v>230</v>
      </c>
      <c r="D50" s="65" t="s">
        <v>27</v>
      </c>
      <c r="E50" s="52">
        <v>18050502202</v>
      </c>
      <c r="F50" s="65" t="s">
        <v>84</v>
      </c>
      <c r="G50" s="51">
        <v>76</v>
      </c>
      <c r="H50" s="51">
        <v>74</v>
      </c>
      <c r="I50" s="17">
        <f t="shared" si="0"/>
        <v>150</v>
      </c>
      <c r="J50" s="52">
        <v>7399522028</v>
      </c>
      <c r="K50" s="53" t="s">
        <v>610</v>
      </c>
      <c r="L50" s="63" t="s">
        <v>278</v>
      </c>
      <c r="M50" s="62">
        <v>9707664693</v>
      </c>
      <c r="N50" s="71" t="s">
        <v>623</v>
      </c>
      <c r="O50" s="60">
        <v>9954685120</v>
      </c>
      <c r="P50" s="91">
        <v>43426</v>
      </c>
      <c r="Q50" s="53" t="s">
        <v>245</v>
      </c>
      <c r="R50" s="53">
        <v>38</v>
      </c>
      <c r="S50" s="72" t="s">
        <v>160</v>
      </c>
      <c r="T50" s="71"/>
    </row>
    <row r="51" spans="1:20">
      <c r="A51" s="4">
        <v>47</v>
      </c>
      <c r="B51" s="51" t="s">
        <v>67</v>
      </c>
      <c r="C51" s="69" t="s">
        <v>228</v>
      </c>
      <c r="D51" s="65" t="s">
        <v>27</v>
      </c>
      <c r="E51" s="70">
        <v>18050516401</v>
      </c>
      <c r="F51" s="65" t="s">
        <v>84</v>
      </c>
      <c r="G51" s="51">
        <v>45</v>
      </c>
      <c r="H51" s="51">
        <v>43</v>
      </c>
      <c r="I51" s="17">
        <f t="shared" si="0"/>
        <v>88</v>
      </c>
      <c r="J51" s="70">
        <v>7896683209</v>
      </c>
      <c r="K51" s="60" t="s">
        <v>277</v>
      </c>
      <c r="L51" s="63" t="s">
        <v>278</v>
      </c>
      <c r="M51" s="62">
        <v>9707664693</v>
      </c>
      <c r="N51" s="60" t="s">
        <v>279</v>
      </c>
      <c r="O51" s="60">
        <v>8753995167</v>
      </c>
      <c r="P51" s="91">
        <v>43430</v>
      </c>
      <c r="Q51" s="53" t="s">
        <v>258</v>
      </c>
      <c r="R51" s="53">
        <v>22</v>
      </c>
      <c r="S51" s="53" t="s">
        <v>142</v>
      </c>
      <c r="T51" s="53"/>
    </row>
    <row r="52" spans="1:20">
      <c r="A52" s="4">
        <v>48</v>
      </c>
      <c r="B52" s="51" t="s">
        <v>66</v>
      </c>
      <c r="C52" s="67" t="s">
        <v>231</v>
      </c>
      <c r="D52" s="65" t="s">
        <v>27</v>
      </c>
      <c r="E52" s="68">
        <v>18050515001</v>
      </c>
      <c r="F52" s="65" t="s">
        <v>84</v>
      </c>
      <c r="G52" s="55">
        <v>49</v>
      </c>
      <c r="H52" s="55">
        <v>45</v>
      </c>
      <c r="I52" s="17">
        <f t="shared" si="0"/>
        <v>94</v>
      </c>
      <c r="J52" s="70">
        <v>7662090961</v>
      </c>
      <c r="K52" s="53" t="s">
        <v>268</v>
      </c>
      <c r="L52" s="57" t="s">
        <v>283</v>
      </c>
      <c r="M52" s="58">
        <v>9859139034</v>
      </c>
      <c r="N52" s="60" t="s">
        <v>284</v>
      </c>
      <c r="O52" s="60">
        <v>7399283937</v>
      </c>
      <c r="P52" s="91">
        <v>43430</v>
      </c>
      <c r="Q52" s="53" t="s">
        <v>258</v>
      </c>
      <c r="R52" s="53">
        <v>23</v>
      </c>
      <c r="S52" s="53" t="s">
        <v>142</v>
      </c>
      <c r="T52" s="53"/>
    </row>
    <row r="53" spans="1:20" ht="27">
      <c r="A53" s="4">
        <v>49</v>
      </c>
      <c r="B53" s="51" t="s">
        <v>66</v>
      </c>
      <c r="C53" s="67" t="s">
        <v>232</v>
      </c>
      <c r="D53" s="65" t="s">
        <v>27</v>
      </c>
      <c r="E53" s="68">
        <v>18050515002</v>
      </c>
      <c r="F53" s="65" t="s">
        <v>84</v>
      </c>
      <c r="G53" s="55">
        <v>53</v>
      </c>
      <c r="H53" s="55">
        <v>33</v>
      </c>
      <c r="I53" s="17">
        <f t="shared" si="0"/>
        <v>86</v>
      </c>
      <c r="J53" s="70">
        <v>8723881178</v>
      </c>
      <c r="K53" s="53" t="s">
        <v>268</v>
      </c>
      <c r="L53" s="57" t="s">
        <v>283</v>
      </c>
      <c r="M53" s="58">
        <v>9859139034</v>
      </c>
      <c r="N53" s="60" t="s">
        <v>284</v>
      </c>
      <c r="O53" s="60">
        <v>7399283937</v>
      </c>
      <c r="P53" s="91">
        <v>43430</v>
      </c>
      <c r="Q53" s="53" t="s">
        <v>258</v>
      </c>
      <c r="R53" s="53">
        <v>23</v>
      </c>
      <c r="S53" s="53" t="s">
        <v>142</v>
      </c>
      <c r="T53" s="53"/>
    </row>
    <row r="54" spans="1:20">
      <c r="A54" s="4">
        <v>50</v>
      </c>
      <c r="B54" s="51" t="s">
        <v>66</v>
      </c>
      <c r="C54" s="69" t="s">
        <v>233</v>
      </c>
      <c r="D54" s="65" t="s">
        <v>27</v>
      </c>
      <c r="E54" s="70">
        <v>18050508315</v>
      </c>
      <c r="F54" s="65" t="s">
        <v>234</v>
      </c>
      <c r="G54" s="51">
        <v>156</v>
      </c>
      <c r="H54" s="51">
        <v>79</v>
      </c>
      <c r="I54" s="17">
        <f t="shared" si="0"/>
        <v>235</v>
      </c>
      <c r="J54" s="70">
        <v>9435288358</v>
      </c>
      <c r="K54" s="53" t="s">
        <v>285</v>
      </c>
      <c r="L54" s="57" t="s">
        <v>286</v>
      </c>
      <c r="M54" s="62">
        <v>9401452035</v>
      </c>
      <c r="N54" s="60" t="s">
        <v>287</v>
      </c>
      <c r="O54" s="60">
        <v>9859840883</v>
      </c>
      <c r="P54" s="91">
        <v>43431</v>
      </c>
      <c r="Q54" s="55" t="s">
        <v>238</v>
      </c>
      <c r="R54" s="53">
        <v>40</v>
      </c>
      <c r="S54" s="72" t="s">
        <v>160</v>
      </c>
      <c r="T54" s="53" t="s">
        <v>273</v>
      </c>
    </row>
    <row r="55" spans="1:20">
      <c r="A55" s="4">
        <v>51</v>
      </c>
      <c r="B55" s="51" t="s">
        <v>66</v>
      </c>
      <c r="C55" s="87" t="s">
        <v>513</v>
      </c>
      <c r="D55" s="82" t="s">
        <v>29</v>
      </c>
      <c r="E55" s="87">
        <v>164</v>
      </c>
      <c r="F55" s="83"/>
      <c r="G55" s="87">
        <v>32</v>
      </c>
      <c r="H55" s="87">
        <v>35</v>
      </c>
      <c r="I55" s="17">
        <f t="shared" si="0"/>
        <v>67</v>
      </c>
      <c r="J55" s="87">
        <v>9508780841</v>
      </c>
      <c r="K55" s="82" t="s">
        <v>246</v>
      </c>
      <c r="L55" s="57" t="s">
        <v>485</v>
      </c>
      <c r="M55" s="58">
        <v>9707886261</v>
      </c>
      <c r="N55" s="59" t="s">
        <v>248</v>
      </c>
      <c r="O55" s="60">
        <v>8011584711</v>
      </c>
      <c r="P55" s="91">
        <v>43432</v>
      </c>
      <c r="Q55" s="55" t="s">
        <v>242</v>
      </c>
      <c r="R55" s="18">
        <v>12</v>
      </c>
      <c r="S55" s="18" t="s">
        <v>142</v>
      </c>
      <c r="T55" s="18"/>
    </row>
    <row r="56" spans="1:20">
      <c r="A56" s="4">
        <v>52</v>
      </c>
      <c r="B56" s="51" t="s">
        <v>66</v>
      </c>
      <c r="C56" s="55" t="s">
        <v>549</v>
      </c>
      <c r="D56" s="53" t="s">
        <v>29</v>
      </c>
      <c r="E56" s="55">
        <v>5</v>
      </c>
      <c r="F56" s="72"/>
      <c r="G56" s="55">
        <v>40</v>
      </c>
      <c r="H56" s="55">
        <v>26</v>
      </c>
      <c r="I56" s="17">
        <f t="shared" si="0"/>
        <v>66</v>
      </c>
      <c r="J56" s="55">
        <v>9859853976</v>
      </c>
      <c r="K56" s="53" t="s">
        <v>576</v>
      </c>
      <c r="L56" s="57" t="s">
        <v>166</v>
      </c>
      <c r="M56" s="58">
        <v>9854364229</v>
      </c>
      <c r="N56" s="60" t="s">
        <v>577</v>
      </c>
      <c r="O56" s="60">
        <v>7399860785</v>
      </c>
      <c r="P56" s="91">
        <v>43432</v>
      </c>
      <c r="Q56" s="55" t="s">
        <v>242</v>
      </c>
      <c r="R56" s="72">
        <v>38</v>
      </c>
      <c r="S56" s="72" t="s">
        <v>142</v>
      </c>
      <c r="T56" s="53"/>
    </row>
    <row r="57" spans="1:20">
      <c r="A57" s="4">
        <v>53</v>
      </c>
      <c r="B57" s="51" t="s">
        <v>67</v>
      </c>
      <c r="C57" s="69" t="s">
        <v>550</v>
      </c>
      <c r="D57" s="53" t="s">
        <v>27</v>
      </c>
      <c r="E57" s="70">
        <v>18050502501</v>
      </c>
      <c r="F57" s="72" t="s">
        <v>84</v>
      </c>
      <c r="G57" s="55">
        <v>61</v>
      </c>
      <c r="H57" s="55">
        <v>50</v>
      </c>
      <c r="I57" s="17">
        <f t="shared" si="0"/>
        <v>111</v>
      </c>
      <c r="J57" s="70">
        <v>9678607516</v>
      </c>
      <c r="K57" s="53" t="s">
        <v>239</v>
      </c>
      <c r="L57" s="57" t="s">
        <v>613</v>
      </c>
      <c r="M57" s="58">
        <v>9864841046</v>
      </c>
      <c r="N57" s="60" t="s">
        <v>241</v>
      </c>
      <c r="O57" s="60">
        <v>9577179802</v>
      </c>
      <c r="P57" s="91">
        <v>43432</v>
      </c>
      <c r="Q57" s="55" t="s">
        <v>242</v>
      </c>
      <c r="R57" s="53">
        <v>40</v>
      </c>
      <c r="S57" s="53" t="s">
        <v>160</v>
      </c>
      <c r="T57" s="53"/>
    </row>
    <row r="58" spans="1:20">
      <c r="A58" s="4">
        <v>54</v>
      </c>
      <c r="B58" s="17" t="s">
        <v>66</v>
      </c>
      <c r="C58" s="95" t="s">
        <v>188</v>
      </c>
      <c r="D58" s="18" t="s">
        <v>27</v>
      </c>
      <c r="E58" s="93">
        <v>18050502504</v>
      </c>
      <c r="F58" s="18" t="s">
        <v>84</v>
      </c>
      <c r="G58" s="19">
        <v>32</v>
      </c>
      <c r="H58" s="19">
        <v>31</v>
      </c>
      <c r="I58" s="17">
        <f t="shared" si="0"/>
        <v>63</v>
      </c>
      <c r="J58" s="93">
        <v>9613520799</v>
      </c>
      <c r="K58" s="53" t="s">
        <v>239</v>
      </c>
      <c r="L58" s="57" t="s">
        <v>613</v>
      </c>
      <c r="M58" s="58">
        <v>9864841046</v>
      </c>
      <c r="N58" s="60" t="s">
        <v>241</v>
      </c>
      <c r="O58" s="60">
        <v>9577179802</v>
      </c>
      <c r="P58" s="91">
        <v>43433</v>
      </c>
      <c r="Q58" s="18" t="s">
        <v>245</v>
      </c>
      <c r="R58" s="18">
        <v>40</v>
      </c>
      <c r="S58" s="53" t="s">
        <v>160</v>
      </c>
      <c r="T58" s="18"/>
    </row>
    <row r="59" spans="1:20">
      <c r="A59" s="4">
        <v>55</v>
      </c>
      <c r="B59" s="17" t="s">
        <v>66</v>
      </c>
      <c r="C59" s="95" t="s">
        <v>589</v>
      </c>
      <c r="D59" s="18" t="s">
        <v>27</v>
      </c>
      <c r="E59" s="93">
        <v>18050502506</v>
      </c>
      <c r="F59" s="18" t="s">
        <v>138</v>
      </c>
      <c r="G59" s="19">
        <v>34</v>
      </c>
      <c r="H59" s="19">
        <v>29</v>
      </c>
      <c r="I59" s="17">
        <f t="shared" si="0"/>
        <v>63</v>
      </c>
      <c r="J59" s="93">
        <v>8822753124</v>
      </c>
      <c r="K59" s="53" t="s">
        <v>239</v>
      </c>
      <c r="L59" s="57" t="s">
        <v>613</v>
      </c>
      <c r="M59" s="58">
        <v>9864841046</v>
      </c>
      <c r="N59" s="60" t="s">
        <v>241</v>
      </c>
      <c r="O59" s="60">
        <v>9577179802</v>
      </c>
      <c r="P59" s="91">
        <v>43433</v>
      </c>
      <c r="Q59" s="18" t="s">
        <v>245</v>
      </c>
      <c r="R59" s="18">
        <v>40</v>
      </c>
      <c r="S59" s="53" t="s">
        <v>160</v>
      </c>
      <c r="T59" s="18"/>
    </row>
    <row r="60" spans="1:20" ht="27">
      <c r="A60" s="4">
        <v>56</v>
      </c>
      <c r="B60" s="17" t="s">
        <v>67</v>
      </c>
      <c r="C60" s="95" t="s">
        <v>590</v>
      </c>
      <c r="D60" s="18" t="s">
        <v>27</v>
      </c>
      <c r="E60" s="93">
        <v>18050502507</v>
      </c>
      <c r="F60" s="18" t="s">
        <v>138</v>
      </c>
      <c r="G60" s="19">
        <v>57</v>
      </c>
      <c r="H60" s="19">
        <v>55</v>
      </c>
      <c r="I60" s="17">
        <f t="shared" si="0"/>
        <v>112</v>
      </c>
      <c r="J60" s="93">
        <v>8011801569</v>
      </c>
      <c r="K60" s="53" t="s">
        <v>239</v>
      </c>
      <c r="L60" s="57" t="s">
        <v>613</v>
      </c>
      <c r="M60" s="58">
        <v>9864841046</v>
      </c>
      <c r="N60" s="60" t="s">
        <v>241</v>
      </c>
      <c r="O60" s="60">
        <v>9577179802</v>
      </c>
      <c r="P60" s="91">
        <v>43433</v>
      </c>
      <c r="Q60" s="18" t="s">
        <v>245</v>
      </c>
      <c r="R60" s="18">
        <v>40</v>
      </c>
      <c r="S60" s="53" t="s">
        <v>160</v>
      </c>
      <c r="T60" s="18"/>
    </row>
    <row r="61" spans="1:20">
      <c r="A61" s="4">
        <v>57</v>
      </c>
      <c r="B61" s="17" t="s">
        <v>66</v>
      </c>
      <c r="C61" s="95" t="s">
        <v>591</v>
      </c>
      <c r="D61" s="18" t="s">
        <v>27</v>
      </c>
      <c r="E61" s="94">
        <v>18050503501</v>
      </c>
      <c r="F61" s="18" t="s">
        <v>84</v>
      </c>
      <c r="G61" s="96">
        <v>63</v>
      </c>
      <c r="H61" s="19">
        <v>37</v>
      </c>
      <c r="I61" s="17">
        <f t="shared" si="0"/>
        <v>100</v>
      </c>
      <c r="J61" s="94">
        <v>9954352921</v>
      </c>
      <c r="K61" s="18" t="s">
        <v>251</v>
      </c>
      <c r="L61" s="18" t="s">
        <v>612</v>
      </c>
      <c r="M61" s="18">
        <v>9967927678</v>
      </c>
      <c r="N61" s="60" t="s">
        <v>253</v>
      </c>
      <c r="O61" s="18">
        <v>9957789711</v>
      </c>
      <c r="P61" s="91">
        <v>43434</v>
      </c>
      <c r="Q61" s="18" t="s">
        <v>250</v>
      </c>
      <c r="R61" s="18">
        <v>40</v>
      </c>
      <c r="S61" s="53" t="s">
        <v>160</v>
      </c>
      <c r="T61" s="18"/>
    </row>
    <row r="62" spans="1:20">
      <c r="A62" s="4">
        <v>58</v>
      </c>
      <c r="B62" s="17" t="s">
        <v>66</v>
      </c>
      <c r="C62" s="95" t="s">
        <v>592</v>
      </c>
      <c r="D62" s="18" t="s">
        <v>27</v>
      </c>
      <c r="E62" s="94">
        <v>18050503502</v>
      </c>
      <c r="F62" s="18" t="s">
        <v>84</v>
      </c>
      <c r="G62" s="96">
        <v>56</v>
      </c>
      <c r="H62" s="19">
        <v>36</v>
      </c>
      <c r="I62" s="17">
        <f t="shared" si="0"/>
        <v>92</v>
      </c>
      <c r="J62" s="94">
        <v>9954875111</v>
      </c>
      <c r="K62" s="18" t="s">
        <v>251</v>
      </c>
      <c r="L62" s="18" t="s">
        <v>612</v>
      </c>
      <c r="M62" s="18">
        <v>9967927678</v>
      </c>
      <c r="N62" s="60" t="s">
        <v>253</v>
      </c>
      <c r="O62" s="18">
        <v>9957789711</v>
      </c>
      <c r="P62" s="91">
        <v>43434</v>
      </c>
      <c r="Q62" s="18" t="s">
        <v>250</v>
      </c>
      <c r="R62" s="18">
        <v>40</v>
      </c>
      <c r="S62" s="53" t="s">
        <v>160</v>
      </c>
      <c r="T62" s="18"/>
    </row>
    <row r="63" spans="1:20">
      <c r="A63" s="4">
        <v>59</v>
      </c>
      <c r="B63" s="17" t="s">
        <v>67</v>
      </c>
      <c r="C63" s="95" t="s">
        <v>593</v>
      </c>
      <c r="D63" s="18" t="s">
        <v>27</v>
      </c>
      <c r="E63" s="94">
        <v>18050503503</v>
      </c>
      <c r="F63" s="18" t="s">
        <v>84</v>
      </c>
      <c r="G63" s="96">
        <v>32</v>
      </c>
      <c r="H63" s="19">
        <v>27</v>
      </c>
      <c r="I63" s="17">
        <f t="shared" si="0"/>
        <v>59</v>
      </c>
      <c r="J63" s="94">
        <v>9859500740</v>
      </c>
      <c r="K63" s="18" t="s">
        <v>251</v>
      </c>
      <c r="L63" s="18" t="s">
        <v>612</v>
      </c>
      <c r="M63" s="18">
        <v>9967927678</v>
      </c>
      <c r="N63" s="60" t="s">
        <v>253</v>
      </c>
      <c r="O63" s="18">
        <v>9957789711</v>
      </c>
      <c r="P63" s="91">
        <v>43434</v>
      </c>
      <c r="Q63" s="18" t="s">
        <v>250</v>
      </c>
      <c r="R63" s="18">
        <v>40</v>
      </c>
      <c r="S63" s="53" t="s">
        <v>160</v>
      </c>
      <c r="T63" s="18"/>
    </row>
    <row r="64" spans="1:20" ht="27">
      <c r="A64" s="4">
        <v>60</v>
      </c>
      <c r="B64" s="17" t="s">
        <v>67</v>
      </c>
      <c r="C64" s="95" t="s">
        <v>594</v>
      </c>
      <c r="D64" s="18" t="s">
        <v>27</v>
      </c>
      <c r="E64" s="94">
        <v>18050503504</v>
      </c>
      <c r="F64" s="18" t="s">
        <v>84</v>
      </c>
      <c r="G64" s="96">
        <v>44</v>
      </c>
      <c r="H64" s="19">
        <v>21</v>
      </c>
      <c r="I64" s="17">
        <f t="shared" si="0"/>
        <v>65</v>
      </c>
      <c r="J64" s="94">
        <v>8473853089</v>
      </c>
      <c r="K64" s="18" t="s">
        <v>251</v>
      </c>
      <c r="L64" s="18" t="s">
        <v>612</v>
      </c>
      <c r="M64" s="18">
        <v>9967927678</v>
      </c>
      <c r="N64" s="60" t="s">
        <v>253</v>
      </c>
      <c r="O64" s="18">
        <v>9957789711</v>
      </c>
      <c r="P64" s="91">
        <v>43434</v>
      </c>
      <c r="Q64" s="18" t="s">
        <v>250</v>
      </c>
      <c r="R64" s="18">
        <v>40</v>
      </c>
      <c r="S64" s="53" t="s">
        <v>160</v>
      </c>
      <c r="T64" s="18"/>
    </row>
    <row r="65" spans="1:20">
      <c r="A65" s="4">
        <v>61</v>
      </c>
      <c r="B65" s="17"/>
      <c r="C65" s="95"/>
      <c r="D65" s="18"/>
      <c r="E65" s="94"/>
      <c r="F65" s="18"/>
      <c r="G65" s="96"/>
      <c r="H65" s="19"/>
      <c r="I65" s="17">
        <v>0</v>
      </c>
      <c r="J65" s="94"/>
      <c r="K65" s="18"/>
      <c r="L65" s="18"/>
      <c r="M65" s="18"/>
      <c r="N65" s="60"/>
      <c r="O65" s="18"/>
      <c r="P65" s="91"/>
      <c r="Q65" s="18"/>
      <c r="R65" s="18"/>
      <c r="S65" s="53"/>
      <c r="T65" s="18"/>
    </row>
    <row r="66" spans="1:20">
      <c r="A66" s="4">
        <v>62</v>
      </c>
      <c r="B66" s="17"/>
      <c r="C66" s="95"/>
      <c r="D66" s="18"/>
      <c r="E66" s="94"/>
      <c r="F66" s="18"/>
      <c r="G66" s="96"/>
      <c r="H66" s="19"/>
      <c r="I66" s="17">
        <v>0</v>
      </c>
      <c r="J66" s="94"/>
      <c r="K66" s="18"/>
      <c r="L66" s="18"/>
      <c r="M66" s="18"/>
      <c r="N66" s="60"/>
      <c r="O66" s="18"/>
      <c r="P66" s="91"/>
      <c r="Q66" s="18"/>
      <c r="R66" s="18"/>
      <c r="S66" s="53"/>
      <c r="T66" s="18"/>
    </row>
    <row r="67" spans="1:20">
      <c r="A67" s="4">
        <v>63</v>
      </c>
      <c r="B67" s="17"/>
      <c r="C67" s="95"/>
      <c r="D67" s="18"/>
      <c r="E67" s="93"/>
      <c r="F67" s="18"/>
      <c r="G67" s="97"/>
      <c r="H67" s="19"/>
      <c r="I67" s="17">
        <v>0</v>
      </c>
      <c r="J67" s="93"/>
      <c r="K67" s="18"/>
      <c r="L67" s="18"/>
      <c r="M67" s="18"/>
      <c r="N67" s="60"/>
      <c r="O67" s="18"/>
      <c r="P67" s="91"/>
      <c r="Q67" s="18"/>
      <c r="R67" s="18"/>
      <c r="S67" s="53"/>
      <c r="T67" s="18"/>
    </row>
    <row r="68" spans="1:20">
      <c r="A68" s="4">
        <v>64</v>
      </c>
      <c r="B68" s="17"/>
      <c r="C68" s="95"/>
      <c r="D68" s="18"/>
      <c r="E68" s="93"/>
      <c r="F68" s="18"/>
      <c r="G68" s="97"/>
      <c r="H68" s="19"/>
      <c r="I68" s="17">
        <v>0</v>
      </c>
      <c r="J68" s="93"/>
      <c r="K68" s="18"/>
      <c r="L68" s="18"/>
      <c r="M68" s="18"/>
      <c r="N68" s="60"/>
      <c r="O68" s="18"/>
      <c r="P68" s="91"/>
      <c r="Q68" s="18"/>
      <c r="R68" s="18"/>
      <c r="S68" s="53"/>
      <c r="T68" s="18"/>
    </row>
    <row r="69" spans="1:20">
      <c r="A69" s="4">
        <v>65</v>
      </c>
      <c r="B69" s="17"/>
      <c r="C69" s="18"/>
      <c r="D69" s="18"/>
      <c r="E69" s="93"/>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f t="shared" ref="I71:I134" si="1">+G71+H71</f>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60</v>
      </c>
      <c r="D165" s="21"/>
      <c r="E165" s="13"/>
      <c r="F165" s="21"/>
      <c r="G165" s="21">
        <f>SUM(G5:G164)</f>
        <v>3077</v>
      </c>
      <c r="H165" s="21">
        <f>SUM(H5:H164)</f>
        <v>2613</v>
      </c>
      <c r="I165" s="21">
        <f>SUM(I5:I164)</f>
        <v>5690</v>
      </c>
      <c r="J165" s="21"/>
      <c r="K165" s="21"/>
      <c r="L165" s="21"/>
      <c r="M165" s="21"/>
      <c r="N165" s="21"/>
      <c r="O165" s="21"/>
      <c r="P165" s="14"/>
      <c r="Q165" s="21"/>
      <c r="R165" s="21"/>
      <c r="S165" s="21"/>
      <c r="T165" s="12"/>
    </row>
    <row r="166" spans="1:20">
      <c r="A166" s="45" t="s">
        <v>66</v>
      </c>
      <c r="B166" s="10">
        <f>COUNTIF(B$5:B$164,"Team 1")</f>
        <v>32</v>
      </c>
      <c r="C166" s="45" t="s">
        <v>29</v>
      </c>
      <c r="D166" s="10">
        <f>COUNTIF(D5:D164,"Anganwadi")</f>
        <v>23</v>
      </c>
    </row>
    <row r="167" spans="1:20">
      <c r="A167" s="45" t="s">
        <v>67</v>
      </c>
      <c r="B167" s="10">
        <f>COUNTIF(B$6:B$164,"Team 2")</f>
        <v>28</v>
      </c>
      <c r="C167" s="45" t="s">
        <v>27</v>
      </c>
      <c r="D167" s="10">
        <f>COUNTIF(D5:D164,"School")</f>
        <v>37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E5" activePane="bottomRight" state="frozen"/>
      <selection pane="topRight" activeCell="C1" sqref="C1"/>
      <selection pane="bottomLeft" activeCell="A5" sqref="A5"/>
      <selection pane="bottomRight" activeCell="E11" sqref="E1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1" t="s">
        <v>656</v>
      </c>
      <c r="B1" s="161"/>
      <c r="C1" s="161"/>
      <c r="D1" s="162"/>
      <c r="E1" s="162"/>
      <c r="F1" s="162"/>
      <c r="G1" s="162"/>
      <c r="H1" s="162"/>
      <c r="I1" s="162"/>
      <c r="J1" s="162"/>
      <c r="K1" s="162"/>
      <c r="L1" s="162"/>
      <c r="M1" s="162"/>
      <c r="N1" s="162"/>
      <c r="O1" s="162"/>
      <c r="P1" s="162"/>
      <c r="Q1" s="162"/>
      <c r="R1" s="162"/>
      <c r="S1" s="162"/>
    </row>
    <row r="2" spans="1:20">
      <c r="A2" s="155" t="s">
        <v>63</v>
      </c>
      <c r="B2" s="156"/>
      <c r="C2" s="156"/>
      <c r="D2" s="25">
        <v>43451</v>
      </c>
      <c r="E2" s="22"/>
      <c r="F2" s="22"/>
      <c r="G2" s="22"/>
      <c r="H2" s="22"/>
      <c r="I2" s="22"/>
      <c r="J2" s="22"/>
      <c r="K2" s="22"/>
      <c r="L2" s="22"/>
      <c r="M2" s="22"/>
      <c r="N2" s="22"/>
      <c r="O2" s="22"/>
      <c r="P2" s="22"/>
      <c r="Q2" s="22"/>
      <c r="R2" s="22"/>
      <c r="S2" s="22"/>
    </row>
    <row r="3" spans="1:20" ht="24" customHeight="1">
      <c r="A3" s="157" t="s">
        <v>14</v>
      </c>
      <c r="B3" s="153" t="s">
        <v>65</v>
      </c>
      <c r="C3" s="158" t="s">
        <v>7</v>
      </c>
      <c r="D3" s="158" t="s">
        <v>59</v>
      </c>
      <c r="E3" s="158" t="s">
        <v>16</v>
      </c>
      <c r="F3" s="159" t="s">
        <v>17</v>
      </c>
      <c r="G3" s="158" t="s">
        <v>8</v>
      </c>
      <c r="H3" s="158"/>
      <c r="I3" s="158"/>
      <c r="J3" s="158" t="s">
        <v>35</v>
      </c>
      <c r="K3" s="153" t="s">
        <v>37</v>
      </c>
      <c r="L3" s="153" t="s">
        <v>54</v>
      </c>
      <c r="M3" s="153" t="s">
        <v>55</v>
      </c>
      <c r="N3" s="153" t="s">
        <v>38</v>
      </c>
      <c r="O3" s="153" t="s">
        <v>39</v>
      </c>
      <c r="P3" s="157" t="s">
        <v>58</v>
      </c>
      <c r="Q3" s="158" t="s">
        <v>56</v>
      </c>
      <c r="R3" s="158" t="s">
        <v>36</v>
      </c>
      <c r="S3" s="158" t="s">
        <v>57</v>
      </c>
      <c r="T3" s="158" t="s">
        <v>13</v>
      </c>
    </row>
    <row r="4" spans="1:20" ht="25.5" customHeight="1">
      <c r="A4" s="157"/>
      <c r="B4" s="160"/>
      <c r="C4" s="158"/>
      <c r="D4" s="158"/>
      <c r="E4" s="158"/>
      <c r="F4" s="159"/>
      <c r="G4" s="23" t="s">
        <v>9</v>
      </c>
      <c r="H4" s="23" t="s">
        <v>10</v>
      </c>
      <c r="I4" s="23" t="s">
        <v>11</v>
      </c>
      <c r="J4" s="158"/>
      <c r="K4" s="154"/>
      <c r="L4" s="154"/>
      <c r="M4" s="154"/>
      <c r="N4" s="154"/>
      <c r="O4" s="154"/>
      <c r="P4" s="157"/>
      <c r="Q4" s="157"/>
      <c r="R4" s="158"/>
      <c r="S4" s="158"/>
      <c r="T4" s="158"/>
    </row>
    <row r="5" spans="1:20">
      <c r="A5" s="4">
        <v>1</v>
      </c>
      <c r="B5" s="51" t="s">
        <v>66</v>
      </c>
      <c r="C5" s="55" t="s">
        <v>288</v>
      </c>
      <c r="D5" s="53" t="s">
        <v>29</v>
      </c>
      <c r="E5" s="55">
        <v>65</v>
      </c>
      <c r="F5" s="65"/>
      <c r="G5" s="55">
        <v>67</v>
      </c>
      <c r="H5" s="55">
        <v>66</v>
      </c>
      <c r="I5" s="17">
        <f>+G5+H5</f>
        <v>133</v>
      </c>
      <c r="J5" s="55">
        <v>8761928413</v>
      </c>
      <c r="K5" s="53" t="s">
        <v>346</v>
      </c>
      <c r="L5" s="18" t="s">
        <v>609</v>
      </c>
      <c r="M5" s="18">
        <v>8011117785</v>
      </c>
      <c r="N5" s="60" t="s">
        <v>347</v>
      </c>
      <c r="O5" s="60">
        <v>9859442997</v>
      </c>
      <c r="P5" s="61">
        <v>43435</v>
      </c>
      <c r="Q5" s="53" t="s">
        <v>141</v>
      </c>
      <c r="R5" s="54">
        <v>35</v>
      </c>
      <c r="S5" s="54" t="s">
        <v>160</v>
      </c>
      <c r="T5" s="53"/>
    </row>
    <row r="6" spans="1:20">
      <c r="A6" s="4">
        <v>2</v>
      </c>
      <c r="B6" s="51" t="s">
        <v>66</v>
      </c>
      <c r="C6" s="55" t="s">
        <v>289</v>
      </c>
      <c r="D6" s="53" t="s">
        <v>29</v>
      </c>
      <c r="E6" s="55">
        <v>91</v>
      </c>
      <c r="F6" s="65"/>
      <c r="G6" s="55">
        <v>80</v>
      </c>
      <c r="H6" s="55">
        <v>78</v>
      </c>
      <c r="I6" s="17">
        <f>+G6+H6</f>
        <v>158</v>
      </c>
      <c r="J6" s="55">
        <v>8011593677</v>
      </c>
      <c r="K6" s="53" t="s">
        <v>346</v>
      </c>
      <c r="L6" s="18" t="s">
        <v>609</v>
      </c>
      <c r="M6" s="18">
        <v>8011117785</v>
      </c>
      <c r="N6" s="60" t="s">
        <v>347</v>
      </c>
      <c r="O6" s="60">
        <v>9859442997</v>
      </c>
      <c r="P6" s="61">
        <v>43435</v>
      </c>
      <c r="Q6" s="53" t="s">
        <v>141</v>
      </c>
      <c r="R6" s="54">
        <v>35</v>
      </c>
      <c r="S6" s="54" t="s">
        <v>160</v>
      </c>
      <c r="T6" s="53"/>
    </row>
    <row r="7" spans="1:20">
      <c r="A7" s="4">
        <v>3</v>
      </c>
      <c r="B7" s="51" t="s">
        <v>67</v>
      </c>
      <c r="C7" s="55" t="s">
        <v>290</v>
      </c>
      <c r="D7" s="53" t="s">
        <v>29</v>
      </c>
      <c r="E7" s="55">
        <v>42</v>
      </c>
      <c r="F7" s="65"/>
      <c r="G7" s="55">
        <v>27</v>
      </c>
      <c r="H7" s="55">
        <v>30</v>
      </c>
      <c r="I7" s="17">
        <f t="shared" ref="I7:I70" si="0">+G7+H7</f>
        <v>57</v>
      </c>
      <c r="J7" s="55">
        <v>9706259434</v>
      </c>
      <c r="K7" s="53" t="s">
        <v>348</v>
      </c>
      <c r="L7" s="53" t="s">
        <v>150</v>
      </c>
      <c r="M7" s="53">
        <v>8486060567</v>
      </c>
      <c r="N7" s="60" t="s">
        <v>151</v>
      </c>
      <c r="O7" s="60">
        <v>8254912209</v>
      </c>
      <c r="P7" s="61">
        <v>43435</v>
      </c>
      <c r="Q7" s="53" t="s">
        <v>141</v>
      </c>
      <c r="R7" s="54">
        <v>12</v>
      </c>
      <c r="S7" s="54" t="s">
        <v>142</v>
      </c>
      <c r="T7" s="53"/>
    </row>
    <row r="8" spans="1:20">
      <c r="A8" s="4">
        <v>4</v>
      </c>
      <c r="B8" s="51" t="s">
        <v>67</v>
      </c>
      <c r="C8" s="55" t="s">
        <v>291</v>
      </c>
      <c r="D8" s="53" t="s">
        <v>29</v>
      </c>
      <c r="E8" s="55">
        <v>39</v>
      </c>
      <c r="F8" s="65"/>
      <c r="G8" s="55">
        <v>24</v>
      </c>
      <c r="H8" s="55">
        <v>22</v>
      </c>
      <c r="I8" s="17">
        <f t="shared" si="0"/>
        <v>46</v>
      </c>
      <c r="J8" s="55">
        <v>8486890293</v>
      </c>
      <c r="K8" s="53" t="s">
        <v>348</v>
      </c>
      <c r="L8" s="53" t="s">
        <v>150</v>
      </c>
      <c r="M8" s="53">
        <v>8486060567</v>
      </c>
      <c r="N8" s="60" t="s">
        <v>151</v>
      </c>
      <c r="O8" s="60">
        <v>8254912209</v>
      </c>
      <c r="P8" s="61">
        <v>43435</v>
      </c>
      <c r="Q8" s="53" t="s">
        <v>141</v>
      </c>
      <c r="R8" s="54">
        <v>12</v>
      </c>
      <c r="S8" s="54" t="s">
        <v>142</v>
      </c>
      <c r="T8" s="53"/>
    </row>
    <row r="9" spans="1:20">
      <c r="A9" s="4">
        <v>5</v>
      </c>
      <c r="B9" s="51" t="s">
        <v>67</v>
      </c>
      <c r="C9" s="55" t="s">
        <v>292</v>
      </c>
      <c r="D9" s="53" t="s">
        <v>29</v>
      </c>
      <c r="E9" s="55">
        <v>48</v>
      </c>
      <c r="F9" s="53"/>
      <c r="G9" s="55">
        <v>41</v>
      </c>
      <c r="H9" s="55">
        <v>33</v>
      </c>
      <c r="I9" s="17">
        <f t="shared" si="0"/>
        <v>74</v>
      </c>
      <c r="J9" s="55">
        <v>9508926412</v>
      </c>
      <c r="K9" s="53" t="s">
        <v>149</v>
      </c>
      <c r="L9" s="57" t="s">
        <v>349</v>
      </c>
      <c r="M9" s="58">
        <v>9954086175</v>
      </c>
      <c r="N9" s="60" t="s">
        <v>350</v>
      </c>
      <c r="O9" s="60">
        <v>9401867715</v>
      </c>
      <c r="P9" s="61">
        <v>43437</v>
      </c>
      <c r="Q9" s="53" t="s">
        <v>147</v>
      </c>
      <c r="R9" s="54">
        <v>10</v>
      </c>
      <c r="S9" s="54" t="s">
        <v>142</v>
      </c>
      <c r="T9" s="53"/>
    </row>
    <row r="10" spans="1:20">
      <c r="A10" s="4">
        <v>6</v>
      </c>
      <c r="B10" s="51" t="s">
        <v>66</v>
      </c>
      <c r="C10" s="55" t="s">
        <v>293</v>
      </c>
      <c r="D10" s="53" t="s">
        <v>29</v>
      </c>
      <c r="E10" s="55">
        <v>101</v>
      </c>
      <c r="F10" s="65"/>
      <c r="G10" s="55">
        <v>40</v>
      </c>
      <c r="H10" s="55">
        <v>32</v>
      </c>
      <c r="I10" s="17">
        <f t="shared" si="0"/>
        <v>72</v>
      </c>
      <c r="J10" s="55">
        <v>8486936022</v>
      </c>
      <c r="K10" s="53" t="s">
        <v>348</v>
      </c>
      <c r="L10" s="53" t="s">
        <v>150</v>
      </c>
      <c r="M10" s="53">
        <v>8486060567</v>
      </c>
      <c r="N10" s="60" t="s">
        <v>151</v>
      </c>
      <c r="O10" s="60">
        <v>8254912209</v>
      </c>
      <c r="P10" s="61">
        <v>43437</v>
      </c>
      <c r="Q10" s="53" t="s">
        <v>147</v>
      </c>
      <c r="R10" s="54">
        <v>12</v>
      </c>
      <c r="S10" s="54" t="s">
        <v>142</v>
      </c>
      <c r="T10" s="53"/>
    </row>
    <row r="11" spans="1:20">
      <c r="A11" s="4">
        <v>7</v>
      </c>
      <c r="B11" s="51" t="s">
        <v>67</v>
      </c>
      <c r="C11" s="55" t="s">
        <v>294</v>
      </c>
      <c r="D11" s="53" t="s">
        <v>29</v>
      </c>
      <c r="E11" s="55">
        <v>139</v>
      </c>
      <c r="F11" s="65"/>
      <c r="G11" s="55">
        <v>56</v>
      </c>
      <c r="H11" s="55">
        <v>56</v>
      </c>
      <c r="I11" s="17">
        <f t="shared" si="0"/>
        <v>112</v>
      </c>
      <c r="J11" s="55">
        <v>8812912699</v>
      </c>
      <c r="K11" s="53" t="s">
        <v>274</v>
      </c>
      <c r="L11" s="57" t="s">
        <v>275</v>
      </c>
      <c r="M11" s="58">
        <v>9864471493</v>
      </c>
      <c r="N11" s="60" t="s">
        <v>276</v>
      </c>
      <c r="O11" s="60">
        <v>8749831545</v>
      </c>
      <c r="P11" s="61">
        <v>43438</v>
      </c>
      <c r="Q11" s="53" t="s">
        <v>148</v>
      </c>
      <c r="R11" s="54">
        <v>30</v>
      </c>
      <c r="S11" s="54" t="s">
        <v>160</v>
      </c>
      <c r="T11" s="53"/>
    </row>
    <row r="12" spans="1:20">
      <c r="A12" s="4">
        <v>8</v>
      </c>
      <c r="B12" s="51" t="s">
        <v>67</v>
      </c>
      <c r="C12" s="55" t="s">
        <v>295</v>
      </c>
      <c r="D12" s="53" t="s">
        <v>29</v>
      </c>
      <c r="E12" s="55">
        <v>140</v>
      </c>
      <c r="F12" s="65"/>
      <c r="G12" s="55">
        <v>39</v>
      </c>
      <c r="H12" s="55">
        <v>31</v>
      </c>
      <c r="I12" s="17">
        <f t="shared" si="0"/>
        <v>70</v>
      </c>
      <c r="J12" s="55">
        <v>8749982476</v>
      </c>
      <c r="K12" s="53" t="s">
        <v>274</v>
      </c>
      <c r="L12" s="57" t="s">
        <v>275</v>
      </c>
      <c r="M12" s="58">
        <v>9864471493</v>
      </c>
      <c r="N12" s="60" t="s">
        <v>276</v>
      </c>
      <c r="O12" s="60">
        <v>8749831545</v>
      </c>
      <c r="P12" s="61">
        <v>43438</v>
      </c>
      <c r="Q12" s="53" t="s">
        <v>148</v>
      </c>
      <c r="R12" s="54">
        <v>30</v>
      </c>
      <c r="S12" s="54" t="s">
        <v>160</v>
      </c>
      <c r="T12" s="53"/>
    </row>
    <row r="13" spans="1:20">
      <c r="A13" s="4">
        <v>9</v>
      </c>
      <c r="B13" s="51" t="s">
        <v>66</v>
      </c>
      <c r="C13" s="55" t="s">
        <v>296</v>
      </c>
      <c r="D13" s="53" t="s">
        <v>29</v>
      </c>
      <c r="E13" s="55">
        <v>130</v>
      </c>
      <c r="F13" s="65"/>
      <c r="G13" s="55">
        <v>29</v>
      </c>
      <c r="H13" s="55">
        <v>35</v>
      </c>
      <c r="I13" s="17">
        <f t="shared" si="0"/>
        <v>64</v>
      </c>
      <c r="J13" s="55"/>
      <c r="K13" s="53" t="s">
        <v>165</v>
      </c>
      <c r="L13" s="57" t="s">
        <v>166</v>
      </c>
      <c r="M13" s="58">
        <v>9854364229</v>
      </c>
      <c r="N13" s="59" t="s">
        <v>167</v>
      </c>
      <c r="O13" s="60">
        <v>9859516827</v>
      </c>
      <c r="P13" s="61">
        <v>43438</v>
      </c>
      <c r="Q13" s="53" t="s">
        <v>148</v>
      </c>
      <c r="R13" s="54">
        <v>18</v>
      </c>
      <c r="S13" s="54" t="s">
        <v>142</v>
      </c>
      <c r="T13" s="53"/>
    </row>
    <row r="14" spans="1:20">
      <c r="A14" s="4">
        <v>10</v>
      </c>
      <c r="B14" s="51" t="s">
        <v>66</v>
      </c>
      <c r="C14" s="55" t="s">
        <v>297</v>
      </c>
      <c r="D14" s="53" t="s">
        <v>29</v>
      </c>
      <c r="E14" s="55">
        <v>9</v>
      </c>
      <c r="F14" s="65"/>
      <c r="G14" s="55">
        <v>25</v>
      </c>
      <c r="H14" s="55">
        <v>27</v>
      </c>
      <c r="I14" s="17">
        <f t="shared" si="0"/>
        <v>52</v>
      </c>
      <c r="J14" s="55">
        <v>8486391156</v>
      </c>
      <c r="K14" s="53" t="s">
        <v>165</v>
      </c>
      <c r="L14" s="57" t="s">
        <v>166</v>
      </c>
      <c r="M14" s="58">
        <v>9854364229</v>
      </c>
      <c r="N14" s="59" t="s">
        <v>167</v>
      </c>
      <c r="O14" s="60">
        <v>9859516827</v>
      </c>
      <c r="P14" s="61">
        <v>43438</v>
      </c>
      <c r="Q14" s="53" t="s">
        <v>148</v>
      </c>
      <c r="R14" s="54">
        <v>18</v>
      </c>
      <c r="S14" s="54" t="s">
        <v>142</v>
      </c>
      <c r="T14" s="53"/>
    </row>
    <row r="15" spans="1:20">
      <c r="A15" s="4">
        <v>11</v>
      </c>
      <c r="B15" s="51" t="s">
        <v>66</v>
      </c>
      <c r="C15" s="55" t="s">
        <v>298</v>
      </c>
      <c r="D15" s="53" t="s">
        <v>29</v>
      </c>
      <c r="E15" s="55">
        <v>141</v>
      </c>
      <c r="F15" s="53"/>
      <c r="G15" s="55">
        <v>41</v>
      </c>
      <c r="H15" s="55">
        <v>30</v>
      </c>
      <c r="I15" s="17">
        <f t="shared" si="0"/>
        <v>71</v>
      </c>
      <c r="J15" s="55">
        <v>9859200181</v>
      </c>
      <c r="K15" s="53" t="s">
        <v>274</v>
      </c>
      <c r="L15" s="57" t="s">
        <v>275</v>
      </c>
      <c r="M15" s="58">
        <v>9864471493</v>
      </c>
      <c r="N15" s="60" t="s">
        <v>276</v>
      </c>
      <c r="O15" s="60">
        <v>8749831545</v>
      </c>
      <c r="P15" s="61">
        <v>43439</v>
      </c>
      <c r="Q15" s="53" t="s">
        <v>153</v>
      </c>
      <c r="R15" s="54">
        <v>30</v>
      </c>
      <c r="S15" s="54" t="s">
        <v>160</v>
      </c>
      <c r="T15" s="53"/>
    </row>
    <row r="16" spans="1:20">
      <c r="A16" s="4">
        <v>12</v>
      </c>
      <c r="B16" s="51" t="s">
        <v>67</v>
      </c>
      <c r="C16" s="55" t="s">
        <v>299</v>
      </c>
      <c r="D16" s="53" t="s">
        <v>29</v>
      </c>
      <c r="E16" s="55">
        <v>142</v>
      </c>
      <c r="F16" s="53"/>
      <c r="G16" s="55">
        <v>29</v>
      </c>
      <c r="H16" s="55">
        <v>22</v>
      </c>
      <c r="I16" s="17">
        <f t="shared" si="0"/>
        <v>51</v>
      </c>
      <c r="J16" s="55">
        <v>8011325802</v>
      </c>
      <c r="K16" s="53" t="s">
        <v>351</v>
      </c>
      <c r="L16" s="57" t="s">
        <v>255</v>
      </c>
      <c r="M16" s="58">
        <v>8721969392</v>
      </c>
      <c r="N16" s="60" t="s">
        <v>488</v>
      </c>
      <c r="O16" s="60">
        <v>9854405617</v>
      </c>
      <c r="P16" s="61">
        <v>43439</v>
      </c>
      <c r="Q16" s="53" t="s">
        <v>153</v>
      </c>
      <c r="R16" s="54">
        <v>30</v>
      </c>
      <c r="S16" s="54" t="s">
        <v>160</v>
      </c>
      <c r="T16" s="53"/>
    </row>
    <row r="17" spans="1:20">
      <c r="A17" s="4">
        <v>13</v>
      </c>
      <c r="B17" s="51" t="s">
        <v>66</v>
      </c>
      <c r="C17" s="55" t="s">
        <v>300</v>
      </c>
      <c r="D17" s="53" t="s">
        <v>29</v>
      </c>
      <c r="E17" s="55">
        <v>10</v>
      </c>
      <c r="F17" s="53"/>
      <c r="G17" s="55">
        <v>16</v>
      </c>
      <c r="H17" s="55">
        <v>12</v>
      </c>
      <c r="I17" s="17">
        <f t="shared" si="0"/>
        <v>28</v>
      </c>
      <c r="J17" s="55">
        <v>8876049096</v>
      </c>
      <c r="K17" s="53" t="s">
        <v>165</v>
      </c>
      <c r="L17" s="57" t="s">
        <v>166</v>
      </c>
      <c r="M17" s="58">
        <v>9854364229</v>
      </c>
      <c r="N17" s="59" t="s">
        <v>167</v>
      </c>
      <c r="O17" s="60">
        <v>9859516827</v>
      </c>
      <c r="P17" s="61">
        <v>43440</v>
      </c>
      <c r="Q17" s="53" t="s">
        <v>154</v>
      </c>
      <c r="R17" s="54">
        <v>18</v>
      </c>
      <c r="S17" s="54" t="s">
        <v>142</v>
      </c>
      <c r="T17" s="53"/>
    </row>
    <row r="18" spans="1:20">
      <c r="A18" s="4">
        <v>14</v>
      </c>
      <c r="B18" s="51" t="s">
        <v>66</v>
      </c>
      <c r="C18" s="55" t="s">
        <v>301</v>
      </c>
      <c r="D18" s="53" t="s">
        <v>29</v>
      </c>
      <c r="E18" s="55">
        <v>11</v>
      </c>
      <c r="F18" s="53"/>
      <c r="G18" s="55">
        <v>44</v>
      </c>
      <c r="H18" s="55">
        <v>32</v>
      </c>
      <c r="I18" s="17">
        <f t="shared" si="0"/>
        <v>76</v>
      </c>
      <c r="J18" s="55">
        <v>9706333424</v>
      </c>
      <c r="K18" s="53" t="s">
        <v>165</v>
      </c>
      <c r="L18" s="57" t="s">
        <v>166</v>
      </c>
      <c r="M18" s="58">
        <v>9854364229</v>
      </c>
      <c r="N18" s="59" t="s">
        <v>167</v>
      </c>
      <c r="O18" s="60">
        <v>9859516827</v>
      </c>
      <c r="P18" s="61">
        <v>43440</v>
      </c>
      <c r="Q18" s="53" t="s">
        <v>154</v>
      </c>
      <c r="R18" s="54">
        <v>18</v>
      </c>
      <c r="S18" s="54" t="s">
        <v>142</v>
      </c>
      <c r="T18" s="53"/>
    </row>
    <row r="19" spans="1:20">
      <c r="A19" s="4">
        <v>15</v>
      </c>
      <c r="B19" s="51" t="s">
        <v>67</v>
      </c>
      <c r="C19" s="55" t="s">
        <v>302</v>
      </c>
      <c r="D19" s="53" t="s">
        <v>29</v>
      </c>
      <c r="E19" s="55">
        <v>149</v>
      </c>
      <c r="F19" s="53"/>
      <c r="G19" s="55">
        <v>40</v>
      </c>
      <c r="H19" s="55">
        <v>42</v>
      </c>
      <c r="I19" s="17">
        <f t="shared" si="0"/>
        <v>82</v>
      </c>
      <c r="J19" s="55">
        <v>9577833300</v>
      </c>
      <c r="K19" s="53" t="s">
        <v>346</v>
      </c>
      <c r="L19" s="18" t="s">
        <v>609</v>
      </c>
      <c r="M19" s="18">
        <v>8011117785</v>
      </c>
      <c r="N19" s="60" t="s">
        <v>347</v>
      </c>
      <c r="O19" s="60">
        <v>9859442997</v>
      </c>
      <c r="P19" s="61">
        <v>43440</v>
      </c>
      <c r="Q19" s="53" t="s">
        <v>154</v>
      </c>
      <c r="R19" s="54">
        <v>33</v>
      </c>
      <c r="S19" s="54" t="s">
        <v>160</v>
      </c>
      <c r="T19" s="53"/>
    </row>
    <row r="20" spans="1:20">
      <c r="A20" s="4">
        <v>16</v>
      </c>
      <c r="B20" s="51" t="s">
        <v>67</v>
      </c>
      <c r="C20" s="55" t="s">
        <v>303</v>
      </c>
      <c r="D20" s="53" t="s">
        <v>29</v>
      </c>
      <c r="E20" s="55">
        <v>153</v>
      </c>
      <c r="F20" s="53"/>
      <c r="G20" s="55">
        <v>72</v>
      </c>
      <c r="H20" s="55">
        <v>74</v>
      </c>
      <c r="I20" s="17">
        <f t="shared" si="0"/>
        <v>146</v>
      </c>
      <c r="J20" s="55">
        <v>9954680130</v>
      </c>
      <c r="K20" s="53" t="s">
        <v>346</v>
      </c>
      <c r="L20" s="18" t="s">
        <v>609</v>
      </c>
      <c r="M20" s="18">
        <v>8011117785</v>
      </c>
      <c r="N20" s="60" t="s">
        <v>347</v>
      </c>
      <c r="O20" s="60">
        <v>9859442997</v>
      </c>
      <c r="P20" s="61">
        <v>43440</v>
      </c>
      <c r="Q20" s="53" t="s">
        <v>154</v>
      </c>
      <c r="R20" s="54">
        <v>33</v>
      </c>
      <c r="S20" s="54" t="s">
        <v>160</v>
      </c>
      <c r="T20" s="53"/>
    </row>
    <row r="21" spans="1:20">
      <c r="A21" s="4">
        <v>17</v>
      </c>
      <c r="B21" s="51" t="s">
        <v>66</v>
      </c>
      <c r="C21" s="55" t="s">
        <v>304</v>
      </c>
      <c r="D21" s="53" t="s">
        <v>29</v>
      </c>
      <c r="E21" s="55">
        <v>85</v>
      </c>
      <c r="F21" s="53"/>
      <c r="G21" s="55">
        <v>44</v>
      </c>
      <c r="H21" s="55">
        <v>38</v>
      </c>
      <c r="I21" s="17">
        <f t="shared" si="0"/>
        <v>82</v>
      </c>
      <c r="J21" s="55">
        <v>7896182147</v>
      </c>
      <c r="K21" s="53" t="s">
        <v>149</v>
      </c>
      <c r="L21" s="57" t="s">
        <v>349</v>
      </c>
      <c r="M21" s="58">
        <v>9954086175</v>
      </c>
      <c r="N21" s="60" t="s">
        <v>624</v>
      </c>
      <c r="O21" s="60">
        <v>7399671541</v>
      </c>
      <c r="P21" s="61">
        <v>43441</v>
      </c>
      <c r="Q21" s="53" t="s">
        <v>155</v>
      </c>
      <c r="R21" s="54">
        <v>10</v>
      </c>
      <c r="S21" s="54" t="s">
        <v>142</v>
      </c>
      <c r="T21" s="53"/>
    </row>
    <row r="22" spans="1:20">
      <c r="A22" s="4">
        <v>18</v>
      </c>
      <c r="B22" s="51" t="s">
        <v>67</v>
      </c>
      <c r="C22" s="55" t="s">
        <v>305</v>
      </c>
      <c r="D22" s="53" t="s">
        <v>29</v>
      </c>
      <c r="E22" s="55">
        <v>29</v>
      </c>
      <c r="F22" s="53"/>
      <c r="G22" s="55">
        <v>63</v>
      </c>
      <c r="H22" s="55">
        <v>52</v>
      </c>
      <c r="I22" s="17">
        <f t="shared" si="0"/>
        <v>115</v>
      </c>
      <c r="J22" s="55">
        <v>9954584014</v>
      </c>
      <c r="K22" s="53" t="s">
        <v>183</v>
      </c>
      <c r="L22" s="63" t="s">
        <v>184</v>
      </c>
      <c r="M22" s="58">
        <v>9706645343</v>
      </c>
      <c r="N22" s="60" t="s">
        <v>352</v>
      </c>
      <c r="O22" s="60">
        <v>8011359073</v>
      </c>
      <c r="P22" s="61">
        <v>43441</v>
      </c>
      <c r="Q22" s="53" t="s">
        <v>155</v>
      </c>
      <c r="R22" s="54">
        <v>18</v>
      </c>
      <c r="S22" s="54" t="s">
        <v>142</v>
      </c>
      <c r="T22" s="53"/>
    </row>
    <row r="23" spans="1:20">
      <c r="A23" s="4">
        <v>19</v>
      </c>
      <c r="B23" s="51" t="s">
        <v>66</v>
      </c>
      <c r="C23" s="55" t="s">
        <v>306</v>
      </c>
      <c r="D23" s="53" t="s">
        <v>29</v>
      </c>
      <c r="E23" s="55">
        <v>44</v>
      </c>
      <c r="F23" s="53"/>
      <c r="G23" s="55">
        <v>35</v>
      </c>
      <c r="H23" s="55">
        <v>46</v>
      </c>
      <c r="I23" s="17">
        <f t="shared" si="0"/>
        <v>81</v>
      </c>
      <c r="J23" s="55">
        <v>9707417791</v>
      </c>
      <c r="K23" s="53" t="s">
        <v>353</v>
      </c>
      <c r="L23" s="53" t="s">
        <v>604</v>
      </c>
      <c r="M23" s="53">
        <v>9613830285</v>
      </c>
      <c r="N23" s="60" t="s">
        <v>631</v>
      </c>
      <c r="O23" s="60">
        <v>88220152017</v>
      </c>
      <c r="P23" s="61">
        <v>43442</v>
      </c>
      <c r="Q23" s="53" t="s">
        <v>141</v>
      </c>
      <c r="R23" s="54">
        <v>18</v>
      </c>
      <c r="S23" s="54" t="s">
        <v>142</v>
      </c>
      <c r="T23" s="53"/>
    </row>
    <row r="24" spans="1:20">
      <c r="A24" s="4">
        <v>20</v>
      </c>
      <c r="B24" s="51" t="s">
        <v>67</v>
      </c>
      <c r="C24" s="55" t="s">
        <v>307</v>
      </c>
      <c r="D24" s="53" t="s">
        <v>29</v>
      </c>
      <c r="E24" s="55">
        <v>80</v>
      </c>
      <c r="F24" s="53"/>
      <c r="G24" s="55">
        <v>57</v>
      </c>
      <c r="H24" s="55">
        <v>40</v>
      </c>
      <c r="I24" s="17">
        <f t="shared" si="0"/>
        <v>97</v>
      </c>
      <c r="J24" s="55">
        <v>9859276848</v>
      </c>
      <c r="K24" s="53" t="s">
        <v>354</v>
      </c>
      <c r="L24" s="53" t="s">
        <v>614</v>
      </c>
      <c r="M24" s="53">
        <v>8403942681</v>
      </c>
      <c r="N24" s="60" t="s">
        <v>615</v>
      </c>
      <c r="O24" s="60">
        <v>9859574279</v>
      </c>
      <c r="P24" s="61">
        <v>43442</v>
      </c>
      <c r="Q24" s="53" t="s">
        <v>141</v>
      </c>
      <c r="R24" s="54">
        <v>17</v>
      </c>
      <c r="S24" s="54" t="s">
        <v>142</v>
      </c>
      <c r="T24" s="53"/>
    </row>
    <row r="25" spans="1:20">
      <c r="A25" s="4">
        <v>21</v>
      </c>
      <c r="B25" s="51" t="s">
        <v>67</v>
      </c>
      <c r="C25" s="55" t="s">
        <v>308</v>
      </c>
      <c r="D25" s="53" t="s">
        <v>29</v>
      </c>
      <c r="E25" s="55">
        <v>81</v>
      </c>
      <c r="F25" s="53"/>
      <c r="G25" s="55">
        <v>59</v>
      </c>
      <c r="H25" s="55">
        <v>50</v>
      </c>
      <c r="I25" s="17">
        <f t="shared" si="0"/>
        <v>109</v>
      </c>
      <c r="J25" s="55">
        <v>9954085896</v>
      </c>
      <c r="K25" s="53" t="s">
        <v>354</v>
      </c>
      <c r="L25" s="53" t="s">
        <v>614</v>
      </c>
      <c r="M25" s="53">
        <v>8403942681</v>
      </c>
      <c r="N25" s="60" t="s">
        <v>615</v>
      </c>
      <c r="O25" s="60">
        <v>9859574279</v>
      </c>
      <c r="P25" s="61">
        <v>43444</v>
      </c>
      <c r="Q25" s="53" t="s">
        <v>147</v>
      </c>
      <c r="R25" s="54">
        <v>17</v>
      </c>
      <c r="S25" s="54" t="s">
        <v>142</v>
      </c>
      <c r="T25" s="53"/>
    </row>
    <row r="26" spans="1:20">
      <c r="A26" s="4">
        <v>22</v>
      </c>
      <c r="B26" s="51" t="s">
        <v>66</v>
      </c>
      <c r="C26" s="55" t="s">
        <v>309</v>
      </c>
      <c r="D26" s="53" t="s">
        <v>29</v>
      </c>
      <c r="E26" s="55">
        <v>102</v>
      </c>
      <c r="F26" s="53"/>
      <c r="G26" s="55">
        <v>60</v>
      </c>
      <c r="H26" s="55">
        <v>57</v>
      </c>
      <c r="I26" s="17">
        <f t="shared" si="0"/>
        <v>117</v>
      </c>
      <c r="J26" s="55">
        <v>8011964371</v>
      </c>
      <c r="K26" s="53" t="s">
        <v>262</v>
      </c>
      <c r="L26" s="53"/>
      <c r="M26" s="53"/>
      <c r="N26" s="53"/>
      <c r="O26" s="53"/>
      <c r="P26" s="61">
        <v>43444</v>
      </c>
      <c r="Q26" s="53" t="s">
        <v>147</v>
      </c>
      <c r="R26" s="54">
        <v>17</v>
      </c>
      <c r="S26" s="54" t="s">
        <v>142</v>
      </c>
      <c r="T26" s="53"/>
    </row>
    <row r="27" spans="1:20">
      <c r="A27" s="4">
        <v>23</v>
      </c>
      <c r="B27" s="51" t="s">
        <v>66</v>
      </c>
      <c r="C27" s="55" t="s">
        <v>310</v>
      </c>
      <c r="D27" s="53" t="s">
        <v>29</v>
      </c>
      <c r="E27" s="55">
        <v>103</v>
      </c>
      <c r="F27" s="53"/>
      <c r="G27" s="55">
        <v>69</v>
      </c>
      <c r="H27" s="55">
        <v>50</v>
      </c>
      <c r="I27" s="17">
        <f t="shared" si="0"/>
        <v>119</v>
      </c>
      <c r="J27" s="55">
        <v>9706519684</v>
      </c>
      <c r="K27" s="53"/>
      <c r="L27" s="53"/>
      <c r="M27" s="53"/>
      <c r="N27" s="53"/>
      <c r="O27" s="53"/>
      <c r="P27" s="61">
        <v>43445</v>
      </c>
      <c r="Q27" s="53" t="s">
        <v>148</v>
      </c>
      <c r="R27" s="54">
        <v>33</v>
      </c>
      <c r="S27" s="54" t="s">
        <v>142</v>
      </c>
      <c r="T27" s="53"/>
    </row>
    <row r="28" spans="1:20">
      <c r="A28" s="4">
        <v>24</v>
      </c>
      <c r="B28" s="51" t="s">
        <v>67</v>
      </c>
      <c r="C28" s="55" t="s">
        <v>311</v>
      </c>
      <c r="D28" s="53" t="s">
        <v>29</v>
      </c>
      <c r="E28" s="55">
        <v>104</v>
      </c>
      <c r="F28" s="53"/>
      <c r="G28" s="55">
        <v>60</v>
      </c>
      <c r="H28" s="55">
        <v>58</v>
      </c>
      <c r="I28" s="17">
        <f t="shared" si="0"/>
        <v>118</v>
      </c>
      <c r="J28" s="55">
        <v>9854792233</v>
      </c>
      <c r="K28" s="53" t="s">
        <v>355</v>
      </c>
      <c r="L28" s="53" t="s">
        <v>617</v>
      </c>
      <c r="M28" s="53">
        <v>8761975905</v>
      </c>
      <c r="N28" s="60" t="s">
        <v>618</v>
      </c>
      <c r="O28" s="60">
        <v>8011246251</v>
      </c>
      <c r="P28" s="61">
        <v>43445</v>
      </c>
      <c r="Q28" s="53" t="s">
        <v>148</v>
      </c>
      <c r="R28" s="54">
        <v>18</v>
      </c>
      <c r="S28" s="54" t="s">
        <v>142</v>
      </c>
      <c r="T28" s="53"/>
    </row>
    <row r="29" spans="1:20">
      <c r="A29" s="4">
        <v>25</v>
      </c>
      <c r="B29" s="51" t="s">
        <v>66</v>
      </c>
      <c r="C29" s="55" t="s">
        <v>312</v>
      </c>
      <c r="D29" s="53" t="s">
        <v>29</v>
      </c>
      <c r="E29" s="55">
        <v>40</v>
      </c>
      <c r="F29" s="53"/>
      <c r="G29" s="55">
        <v>45</v>
      </c>
      <c r="H29" s="55">
        <v>38</v>
      </c>
      <c r="I29" s="17">
        <f t="shared" si="0"/>
        <v>83</v>
      </c>
      <c r="J29" s="55">
        <v>9957421175</v>
      </c>
      <c r="K29" s="53" t="s">
        <v>355</v>
      </c>
      <c r="L29" s="53" t="s">
        <v>617</v>
      </c>
      <c r="M29" s="53">
        <v>8761975905</v>
      </c>
      <c r="N29" s="60" t="s">
        <v>618</v>
      </c>
      <c r="O29" s="60">
        <v>8011246251</v>
      </c>
      <c r="P29" s="61">
        <v>43446</v>
      </c>
      <c r="Q29" s="53" t="s">
        <v>153</v>
      </c>
      <c r="R29" s="54">
        <v>18</v>
      </c>
      <c r="S29" s="54" t="s">
        <v>142</v>
      </c>
      <c r="T29" s="53"/>
    </row>
    <row r="30" spans="1:20">
      <c r="A30" s="4">
        <v>26</v>
      </c>
      <c r="B30" s="51" t="s">
        <v>67</v>
      </c>
      <c r="C30" s="55" t="s">
        <v>313</v>
      </c>
      <c r="D30" s="53" t="s">
        <v>29</v>
      </c>
      <c r="E30" s="55">
        <v>64</v>
      </c>
      <c r="F30" s="53"/>
      <c r="G30" s="55">
        <v>34</v>
      </c>
      <c r="H30" s="55">
        <v>24</v>
      </c>
      <c r="I30" s="17">
        <f t="shared" si="0"/>
        <v>58</v>
      </c>
      <c r="J30" s="55">
        <v>9678711035</v>
      </c>
      <c r="K30" s="53" t="s">
        <v>243</v>
      </c>
      <c r="L30" s="53"/>
      <c r="M30" s="53"/>
      <c r="N30" s="60" t="s">
        <v>630</v>
      </c>
      <c r="O30" s="60">
        <v>9957663428</v>
      </c>
      <c r="P30" s="61">
        <v>43446</v>
      </c>
      <c r="Q30" s="53" t="s">
        <v>153</v>
      </c>
      <c r="R30" s="55">
        <v>33</v>
      </c>
      <c r="S30" s="54" t="s">
        <v>160</v>
      </c>
      <c r="T30" s="53"/>
    </row>
    <row r="31" spans="1:20">
      <c r="A31" s="4">
        <v>27</v>
      </c>
      <c r="B31" s="51" t="s">
        <v>67</v>
      </c>
      <c r="C31" s="55" t="s">
        <v>314</v>
      </c>
      <c r="D31" s="53" t="s">
        <v>29</v>
      </c>
      <c r="E31" s="55">
        <v>66</v>
      </c>
      <c r="F31" s="53"/>
      <c r="G31" s="55">
        <v>50</v>
      </c>
      <c r="H31" s="55">
        <v>32</v>
      </c>
      <c r="I31" s="17">
        <f t="shared" si="0"/>
        <v>82</v>
      </c>
      <c r="J31" s="55">
        <v>7896347962</v>
      </c>
      <c r="K31" s="53" t="s">
        <v>243</v>
      </c>
      <c r="L31" s="53"/>
      <c r="M31" s="53"/>
      <c r="N31" s="60" t="s">
        <v>630</v>
      </c>
      <c r="O31" s="60">
        <v>9957663428</v>
      </c>
      <c r="P31" s="61">
        <v>43446</v>
      </c>
      <c r="Q31" s="53" t="s">
        <v>153</v>
      </c>
      <c r="R31" s="55">
        <v>33</v>
      </c>
      <c r="S31" s="54" t="s">
        <v>160</v>
      </c>
      <c r="T31" s="53"/>
    </row>
    <row r="32" spans="1:20">
      <c r="A32" s="4">
        <v>28</v>
      </c>
      <c r="B32" s="51" t="s">
        <v>66</v>
      </c>
      <c r="C32" s="55" t="s">
        <v>315</v>
      </c>
      <c r="D32" s="53" t="s">
        <v>29</v>
      </c>
      <c r="E32" s="55">
        <v>191</v>
      </c>
      <c r="F32" s="53"/>
      <c r="G32" s="55">
        <v>42</v>
      </c>
      <c r="H32" s="55">
        <v>40</v>
      </c>
      <c r="I32" s="17">
        <f t="shared" si="0"/>
        <v>82</v>
      </c>
      <c r="J32" s="55">
        <v>8486710679</v>
      </c>
      <c r="K32" s="53" t="s">
        <v>356</v>
      </c>
      <c r="L32" s="53" t="s">
        <v>635</v>
      </c>
      <c r="M32" s="53">
        <v>9957543760</v>
      </c>
      <c r="N32" s="59" t="s">
        <v>357</v>
      </c>
      <c r="O32" s="60">
        <v>9864675682</v>
      </c>
      <c r="P32" s="61">
        <v>43447</v>
      </c>
      <c r="Q32" s="53" t="s">
        <v>154</v>
      </c>
      <c r="R32" s="54">
        <v>18</v>
      </c>
      <c r="S32" s="54" t="s">
        <v>142</v>
      </c>
      <c r="T32" s="53"/>
    </row>
    <row r="33" spans="1:20">
      <c r="A33" s="4">
        <v>29</v>
      </c>
      <c r="B33" s="51" t="s">
        <v>67</v>
      </c>
      <c r="C33" s="55" t="s">
        <v>316</v>
      </c>
      <c r="D33" s="53" t="s">
        <v>29</v>
      </c>
      <c r="E33" s="55">
        <v>48</v>
      </c>
      <c r="F33" s="53"/>
      <c r="G33" s="55">
        <v>40</v>
      </c>
      <c r="H33" s="55">
        <v>41</v>
      </c>
      <c r="I33" s="17">
        <f t="shared" si="0"/>
        <v>81</v>
      </c>
      <c r="J33" s="55">
        <v>9859845530</v>
      </c>
      <c r="K33" s="53" t="s">
        <v>358</v>
      </c>
      <c r="L33" s="18" t="s">
        <v>611</v>
      </c>
      <c r="M33" s="18">
        <v>8876142005</v>
      </c>
      <c r="N33" s="60" t="s">
        <v>428</v>
      </c>
      <c r="O33" s="60">
        <v>9613450341</v>
      </c>
      <c r="P33" s="61">
        <v>43447</v>
      </c>
      <c r="Q33" s="53" t="s">
        <v>154</v>
      </c>
      <c r="R33" s="55">
        <v>33</v>
      </c>
      <c r="S33" s="54" t="s">
        <v>142</v>
      </c>
      <c r="T33" s="53"/>
    </row>
    <row r="34" spans="1:20">
      <c r="A34" s="4">
        <v>30</v>
      </c>
      <c r="B34" s="51" t="s">
        <v>66</v>
      </c>
      <c r="C34" s="55" t="s">
        <v>317</v>
      </c>
      <c r="D34" s="53" t="s">
        <v>29</v>
      </c>
      <c r="E34" s="55">
        <v>134</v>
      </c>
      <c r="F34" s="53"/>
      <c r="G34" s="55">
        <v>42</v>
      </c>
      <c r="H34" s="55">
        <v>42</v>
      </c>
      <c r="I34" s="17">
        <f t="shared" si="0"/>
        <v>84</v>
      </c>
      <c r="J34" s="55">
        <v>9859761054</v>
      </c>
      <c r="K34" s="53" t="s">
        <v>351</v>
      </c>
      <c r="L34" s="57" t="s">
        <v>255</v>
      </c>
      <c r="M34" s="58">
        <v>8721969392</v>
      </c>
      <c r="N34" s="60" t="s">
        <v>244</v>
      </c>
      <c r="O34" s="60">
        <v>8753909708</v>
      </c>
      <c r="P34" s="61">
        <v>43448</v>
      </c>
      <c r="Q34" s="53" t="s">
        <v>155</v>
      </c>
      <c r="R34" s="55">
        <v>33</v>
      </c>
      <c r="S34" s="54" t="s">
        <v>160</v>
      </c>
      <c r="T34" s="53"/>
    </row>
    <row r="35" spans="1:20">
      <c r="A35" s="4">
        <v>31</v>
      </c>
      <c r="B35" s="51" t="s">
        <v>67</v>
      </c>
      <c r="C35" s="55" t="s">
        <v>318</v>
      </c>
      <c r="D35" s="53" t="s">
        <v>29</v>
      </c>
      <c r="E35" s="55">
        <v>75</v>
      </c>
      <c r="F35" s="53"/>
      <c r="G35" s="55">
        <v>47</v>
      </c>
      <c r="H35" s="55">
        <v>41</v>
      </c>
      <c r="I35" s="17">
        <f t="shared" si="0"/>
        <v>88</v>
      </c>
      <c r="J35" s="55">
        <v>8011802801</v>
      </c>
      <c r="K35" s="53" t="s">
        <v>351</v>
      </c>
      <c r="L35" s="57" t="s">
        <v>255</v>
      </c>
      <c r="M35" s="58">
        <v>8721969392</v>
      </c>
      <c r="N35" s="60" t="s">
        <v>244</v>
      </c>
      <c r="O35" s="60">
        <v>8753909708</v>
      </c>
      <c r="P35" s="61">
        <v>43448</v>
      </c>
      <c r="Q35" s="53" t="s">
        <v>155</v>
      </c>
      <c r="R35" s="55">
        <v>33</v>
      </c>
      <c r="S35" s="54" t="s">
        <v>160</v>
      </c>
      <c r="T35" s="53"/>
    </row>
    <row r="36" spans="1:20">
      <c r="A36" s="4">
        <v>32</v>
      </c>
      <c r="B36" s="51" t="s">
        <v>66</v>
      </c>
      <c r="C36" s="55" t="s">
        <v>319</v>
      </c>
      <c r="D36" s="53" t="s">
        <v>29</v>
      </c>
      <c r="E36" s="55">
        <v>83</v>
      </c>
      <c r="F36" s="53"/>
      <c r="G36" s="55">
        <v>33</v>
      </c>
      <c r="H36" s="55">
        <v>38</v>
      </c>
      <c r="I36" s="17">
        <f t="shared" si="0"/>
        <v>71</v>
      </c>
      <c r="J36" s="55">
        <v>9864795555</v>
      </c>
      <c r="K36" s="53" t="s">
        <v>351</v>
      </c>
      <c r="L36" s="57" t="s">
        <v>255</v>
      </c>
      <c r="M36" s="58">
        <v>8721969392</v>
      </c>
      <c r="N36" s="60" t="s">
        <v>244</v>
      </c>
      <c r="O36" s="60">
        <v>8753909708</v>
      </c>
      <c r="P36" s="61">
        <v>43449</v>
      </c>
      <c r="Q36" s="53" t="s">
        <v>141</v>
      </c>
      <c r="R36" s="55">
        <v>33</v>
      </c>
      <c r="S36" s="54" t="s">
        <v>142</v>
      </c>
      <c r="T36" s="53"/>
    </row>
    <row r="37" spans="1:20">
      <c r="A37" s="4">
        <v>33</v>
      </c>
      <c r="B37" s="51" t="s">
        <v>67</v>
      </c>
      <c r="C37" s="55" t="s">
        <v>320</v>
      </c>
      <c r="D37" s="53" t="s">
        <v>29</v>
      </c>
      <c r="E37" s="55">
        <v>94</v>
      </c>
      <c r="F37" s="53"/>
      <c r="G37" s="55">
        <v>42</v>
      </c>
      <c r="H37" s="55">
        <v>35</v>
      </c>
      <c r="I37" s="17">
        <f t="shared" si="0"/>
        <v>77</v>
      </c>
      <c r="J37" s="55">
        <v>9707197216</v>
      </c>
      <c r="K37" s="53" t="s">
        <v>351</v>
      </c>
      <c r="L37" s="57" t="s">
        <v>255</v>
      </c>
      <c r="M37" s="58">
        <v>8721969392</v>
      </c>
      <c r="N37" s="60" t="s">
        <v>244</v>
      </c>
      <c r="O37" s="60">
        <v>8753909708</v>
      </c>
      <c r="P37" s="61">
        <v>43449</v>
      </c>
      <c r="Q37" s="53" t="s">
        <v>141</v>
      </c>
      <c r="R37" s="55">
        <v>30</v>
      </c>
      <c r="S37" s="54" t="s">
        <v>142</v>
      </c>
      <c r="T37" s="53"/>
    </row>
    <row r="38" spans="1:20">
      <c r="A38" s="4">
        <v>34</v>
      </c>
      <c r="B38" s="51" t="s">
        <v>66</v>
      </c>
      <c r="C38" s="55" t="s">
        <v>321</v>
      </c>
      <c r="D38" s="53" t="s">
        <v>29</v>
      </c>
      <c r="E38" s="55">
        <v>50</v>
      </c>
      <c r="F38" s="53"/>
      <c r="G38" s="55">
        <v>76</v>
      </c>
      <c r="H38" s="55">
        <v>68</v>
      </c>
      <c r="I38" s="17">
        <f t="shared" si="0"/>
        <v>144</v>
      </c>
      <c r="J38" s="55">
        <v>9954205276</v>
      </c>
      <c r="K38" s="53" t="s">
        <v>268</v>
      </c>
      <c r="L38" s="53" t="s">
        <v>616</v>
      </c>
      <c r="M38" s="53">
        <v>9859139034</v>
      </c>
      <c r="N38" s="60" t="s">
        <v>359</v>
      </c>
      <c r="O38" s="60">
        <v>9707722985</v>
      </c>
      <c r="P38" s="61">
        <v>43451</v>
      </c>
      <c r="Q38" s="53" t="s">
        <v>147</v>
      </c>
      <c r="R38" s="55">
        <v>30</v>
      </c>
      <c r="S38" s="54" t="s">
        <v>142</v>
      </c>
      <c r="T38" s="53"/>
    </row>
    <row r="39" spans="1:20">
      <c r="A39" s="4">
        <v>35</v>
      </c>
      <c r="B39" s="51" t="s">
        <v>67</v>
      </c>
      <c r="C39" s="55" t="s">
        <v>322</v>
      </c>
      <c r="D39" s="53" t="s">
        <v>29</v>
      </c>
      <c r="E39" s="55">
        <v>51</v>
      </c>
      <c r="F39" s="53"/>
      <c r="G39" s="55">
        <v>70</v>
      </c>
      <c r="H39" s="55">
        <v>53</v>
      </c>
      <c r="I39" s="17">
        <f t="shared" si="0"/>
        <v>123</v>
      </c>
      <c r="J39" s="55">
        <v>9577376435</v>
      </c>
      <c r="K39" s="53" t="s">
        <v>268</v>
      </c>
      <c r="L39" s="53" t="s">
        <v>616</v>
      </c>
      <c r="M39" s="53">
        <v>9859139034</v>
      </c>
      <c r="N39" s="60" t="s">
        <v>359</v>
      </c>
      <c r="O39" s="60">
        <v>9707722985</v>
      </c>
      <c r="P39" s="61">
        <v>43451</v>
      </c>
      <c r="Q39" s="53" t="s">
        <v>147</v>
      </c>
      <c r="R39" s="55">
        <v>30</v>
      </c>
      <c r="S39" s="54" t="s">
        <v>142</v>
      </c>
      <c r="T39" s="53"/>
    </row>
    <row r="40" spans="1:20">
      <c r="A40" s="4">
        <v>36</v>
      </c>
      <c r="B40" s="51" t="s">
        <v>66</v>
      </c>
      <c r="C40" s="55" t="s">
        <v>323</v>
      </c>
      <c r="D40" s="53" t="s">
        <v>29</v>
      </c>
      <c r="E40" s="55">
        <v>54</v>
      </c>
      <c r="F40" s="53"/>
      <c r="G40" s="55">
        <v>31</v>
      </c>
      <c r="H40" s="55">
        <v>40</v>
      </c>
      <c r="I40" s="17">
        <f t="shared" si="0"/>
        <v>71</v>
      </c>
      <c r="J40" s="55">
        <v>9707035205</v>
      </c>
      <c r="K40" s="53" t="s">
        <v>360</v>
      </c>
      <c r="L40" s="53" t="s">
        <v>151</v>
      </c>
      <c r="M40" s="53">
        <v>9613337247</v>
      </c>
      <c r="N40" s="60" t="s">
        <v>575</v>
      </c>
      <c r="O40" s="60">
        <v>9864735107</v>
      </c>
      <c r="P40" s="61">
        <v>43452</v>
      </c>
      <c r="Q40" s="53" t="s">
        <v>148</v>
      </c>
      <c r="R40" s="55">
        <v>30</v>
      </c>
      <c r="S40" s="54" t="s">
        <v>160</v>
      </c>
      <c r="T40" s="53"/>
    </row>
    <row r="41" spans="1:20">
      <c r="A41" s="4">
        <v>37</v>
      </c>
      <c r="B41" s="51" t="s">
        <v>67</v>
      </c>
      <c r="C41" s="55" t="s">
        <v>324</v>
      </c>
      <c r="D41" s="53" t="s">
        <v>29</v>
      </c>
      <c r="E41" s="55">
        <v>55</v>
      </c>
      <c r="F41" s="53"/>
      <c r="G41" s="55">
        <v>43</v>
      </c>
      <c r="H41" s="55">
        <v>30</v>
      </c>
      <c r="I41" s="17">
        <f t="shared" si="0"/>
        <v>73</v>
      </c>
      <c r="J41" s="55">
        <v>8253914997</v>
      </c>
      <c r="K41" s="53" t="s">
        <v>360</v>
      </c>
      <c r="L41" s="53" t="s">
        <v>151</v>
      </c>
      <c r="M41" s="53">
        <v>9613337247</v>
      </c>
      <c r="N41" s="60" t="s">
        <v>575</v>
      </c>
      <c r="O41" s="60">
        <v>9864735107</v>
      </c>
      <c r="P41" s="61">
        <v>43452</v>
      </c>
      <c r="Q41" s="53" t="s">
        <v>148</v>
      </c>
      <c r="R41" s="55">
        <v>30</v>
      </c>
      <c r="S41" s="54" t="s">
        <v>160</v>
      </c>
      <c r="T41" s="53"/>
    </row>
    <row r="42" spans="1:20">
      <c r="A42" s="4">
        <v>38</v>
      </c>
      <c r="B42" s="51" t="s">
        <v>66</v>
      </c>
      <c r="C42" s="55" t="s">
        <v>325</v>
      </c>
      <c r="D42" s="53" t="s">
        <v>29</v>
      </c>
      <c r="E42" s="55">
        <v>16</v>
      </c>
      <c r="F42" s="53"/>
      <c r="G42" s="55">
        <v>24</v>
      </c>
      <c r="H42" s="55">
        <v>22</v>
      </c>
      <c r="I42" s="17">
        <f t="shared" si="0"/>
        <v>46</v>
      </c>
      <c r="J42" s="55">
        <v>9864585502</v>
      </c>
      <c r="K42" s="53" t="s">
        <v>361</v>
      </c>
      <c r="L42" s="53" t="s">
        <v>625</v>
      </c>
      <c r="M42" s="53">
        <v>8720908146</v>
      </c>
      <c r="N42" s="60" t="s">
        <v>626</v>
      </c>
      <c r="O42" s="60">
        <v>8822536308</v>
      </c>
      <c r="P42" s="61">
        <v>43453</v>
      </c>
      <c r="Q42" s="53" t="s">
        <v>153</v>
      </c>
      <c r="R42" s="55">
        <v>5</v>
      </c>
      <c r="S42" s="54" t="s">
        <v>142</v>
      </c>
      <c r="T42" s="53"/>
    </row>
    <row r="43" spans="1:20">
      <c r="A43" s="4">
        <v>39</v>
      </c>
      <c r="B43" s="51" t="s">
        <v>66</v>
      </c>
      <c r="C43" s="55" t="s">
        <v>326</v>
      </c>
      <c r="D43" s="53" t="s">
        <v>29</v>
      </c>
      <c r="E43" s="55">
        <v>105</v>
      </c>
      <c r="F43" s="53"/>
      <c r="G43" s="55">
        <v>26</v>
      </c>
      <c r="H43" s="55">
        <v>21</v>
      </c>
      <c r="I43" s="17">
        <f t="shared" si="0"/>
        <v>47</v>
      </c>
      <c r="J43" s="55">
        <v>9854418953</v>
      </c>
      <c r="K43" s="53" t="s">
        <v>361</v>
      </c>
      <c r="L43" s="53" t="s">
        <v>625</v>
      </c>
      <c r="M43" s="53">
        <v>8720908146</v>
      </c>
      <c r="N43" s="60" t="s">
        <v>626</v>
      </c>
      <c r="O43" s="60">
        <v>8822536308</v>
      </c>
      <c r="P43" s="61">
        <v>43453</v>
      </c>
      <c r="Q43" s="53" t="s">
        <v>153</v>
      </c>
      <c r="R43" s="55">
        <v>5</v>
      </c>
      <c r="S43" s="54" t="s">
        <v>142</v>
      </c>
      <c r="T43" s="53"/>
    </row>
    <row r="44" spans="1:20">
      <c r="A44" s="4">
        <v>40</v>
      </c>
      <c r="B44" s="51" t="s">
        <v>67</v>
      </c>
      <c r="C44" s="55" t="s">
        <v>327</v>
      </c>
      <c r="D44" s="53" t="s">
        <v>29</v>
      </c>
      <c r="E44" s="55">
        <v>155</v>
      </c>
      <c r="F44" s="53"/>
      <c r="G44" s="55">
        <v>72</v>
      </c>
      <c r="H44" s="55">
        <v>74</v>
      </c>
      <c r="I44" s="17">
        <f t="shared" si="0"/>
        <v>146</v>
      </c>
      <c r="J44" s="55">
        <v>8811830802</v>
      </c>
      <c r="K44" s="53" t="s">
        <v>346</v>
      </c>
      <c r="L44" s="18" t="s">
        <v>609</v>
      </c>
      <c r="M44" s="18">
        <v>8011117785</v>
      </c>
      <c r="N44" s="60" t="s">
        <v>347</v>
      </c>
      <c r="O44" s="60">
        <v>9859442997</v>
      </c>
      <c r="P44" s="61">
        <v>43453</v>
      </c>
      <c r="Q44" s="53" t="s">
        <v>153</v>
      </c>
      <c r="R44" s="55">
        <v>33</v>
      </c>
      <c r="S44" s="54" t="s">
        <v>160</v>
      </c>
      <c r="T44" s="53"/>
    </row>
    <row r="45" spans="1:20">
      <c r="A45" s="4">
        <v>41</v>
      </c>
      <c r="B45" s="51" t="s">
        <v>66</v>
      </c>
      <c r="C45" s="55" t="s">
        <v>328</v>
      </c>
      <c r="D45" s="53" t="s">
        <v>29</v>
      </c>
      <c r="E45" s="64">
        <v>102</v>
      </c>
      <c r="F45" s="53"/>
      <c r="G45" s="55">
        <v>49</v>
      </c>
      <c r="H45" s="55">
        <v>46</v>
      </c>
      <c r="I45" s="17">
        <f t="shared" si="0"/>
        <v>95</v>
      </c>
      <c r="J45" s="55">
        <v>9707989168</v>
      </c>
      <c r="K45" s="53" t="s">
        <v>149</v>
      </c>
      <c r="L45" s="53" t="s">
        <v>587</v>
      </c>
      <c r="M45" s="53">
        <v>9706750216</v>
      </c>
      <c r="N45" s="60" t="s">
        <v>424</v>
      </c>
      <c r="O45" s="60">
        <v>9707247059</v>
      </c>
      <c r="P45" s="61">
        <v>43454</v>
      </c>
      <c r="Q45" s="53" t="s">
        <v>154</v>
      </c>
      <c r="R45" s="54">
        <v>10</v>
      </c>
      <c r="S45" s="54" t="s">
        <v>142</v>
      </c>
      <c r="T45" s="53"/>
    </row>
    <row r="46" spans="1:20">
      <c r="A46" s="4">
        <v>42</v>
      </c>
      <c r="B46" s="51" t="s">
        <v>67</v>
      </c>
      <c r="C46" s="55" t="s">
        <v>329</v>
      </c>
      <c r="D46" s="53" t="s">
        <v>29</v>
      </c>
      <c r="E46" s="55">
        <v>55</v>
      </c>
      <c r="F46" s="53"/>
      <c r="G46" s="55">
        <v>53</v>
      </c>
      <c r="H46" s="55">
        <v>46</v>
      </c>
      <c r="I46" s="17">
        <f t="shared" si="0"/>
        <v>99</v>
      </c>
      <c r="J46" s="55">
        <v>8723961290</v>
      </c>
      <c r="K46" s="53" t="s">
        <v>362</v>
      </c>
      <c r="L46" s="53" t="s">
        <v>627</v>
      </c>
      <c r="M46" s="53">
        <v>9957739484</v>
      </c>
      <c r="N46" s="60" t="s">
        <v>609</v>
      </c>
      <c r="O46" s="60">
        <v>9859547442</v>
      </c>
      <c r="P46" s="61">
        <v>43454</v>
      </c>
      <c r="Q46" s="53" t="s">
        <v>154</v>
      </c>
      <c r="R46" s="54">
        <v>10</v>
      </c>
      <c r="S46" s="54" t="s">
        <v>142</v>
      </c>
      <c r="T46" s="53"/>
    </row>
    <row r="47" spans="1:20">
      <c r="A47" s="4">
        <v>43</v>
      </c>
      <c r="B47" s="51" t="s">
        <v>66</v>
      </c>
      <c r="C47" s="55" t="s">
        <v>330</v>
      </c>
      <c r="D47" s="53" t="s">
        <v>29</v>
      </c>
      <c r="E47" s="55">
        <v>58</v>
      </c>
      <c r="F47" s="53"/>
      <c r="G47" s="55">
        <v>63</v>
      </c>
      <c r="H47" s="55">
        <v>50</v>
      </c>
      <c r="I47" s="17">
        <f t="shared" si="0"/>
        <v>113</v>
      </c>
      <c r="J47" s="55">
        <v>9957963025</v>
      </c>
      <c r="K47" s="53" t="s">
        <v>363</v>
      </c>
      <c r="L47" s="53" t="s">
        <v>627</v>
      </c>
      <c r="M47" s="53">
        <v>9957739484</v>
      </c>
      <c r="N47" s="60" t="s">
        <v>609</v>
      </c>
      <c r="O47" s="60">
        <v>9859547442</v>
      </c>
      <c r="P47" s="61">
        <v>43455</v>
      </c>
      <c r="Q47" s="53" t="s">
        <v>155</v>
      </c>
      <c r="R47" s="54">
        <v>12</v>
      </c>
      <c r="S47" s="54" t="s">
        <v>142</v>
      </c>
      <c r="T47" s="53"/>
    </row>
    <row r="48" spans="1:20">
      <c r="A48" s="4">
        <v>44</v>
      </c>
      <c r="B48" s="51" t="s">
        <v>67</v>
      </c>
      <c r="C48" s="55" t="s">
        <v>331</v>
      </c>
      <c r="D48" s="53" t="s">
        <v>29</v>
      </c>
      <c r="E48" s="55">
        <v>144</v>
      </c>
      <c r="F48" s="53"/>
      <c r="G48" s="55">
        <v>19</v>
      </c>
      <c r="H48" s="55">
        <v>46</v>
      </c>
      <c r="I48" s="17">
        <f t="shared" si="0"/>
        <v>65</v>
      </c>
      <c r="J48" s="55">
        <v>9678201763</v>
      </c>
      <c r="K48" s="53" t="s">
        <v>346</v>
      </c>
      <c r="L48" s="18" t="s">
        <v>609</v>
      </c>
      <c r="M48" s="18">
        <v>8011117785</v>
      </c>
      <c r="N48" s="60" t="s">
        <v>347</v>
      </c>
      <c r="O48" s="60">
        <v>9859442997</v>
      </c>
      <c r="P48" s="61">
        <v>43455</v>
      </c>
      <c r="Q48" s="53" t="s">
        <v>155</v>
      </c>
      <c r="R48" s="55">
        <v>33</v>
      </c>
      <c r="S48" s="54" t="s">
        <v>160</v>
      </c>
      <c r="T48" s="53"/>
    </row>
    <row r="49" spans="1:20">
      <c r="A49" s="4">
        <v>45</v>
      </c>
      <c r="B49" s="51" t="s">
        <v>67</v>
      </c>
      <c r="C49" s="55" t="s">
        <v>302</v>
      </c>
      <c r="D49" s="53" t="s">
        <v>29</v>
      </c>
      <c r="E49" s="55">
        <v>149</v>
      </c>
      <c r="F49" s="53"/>
      <c r="G49" s="55">
        <v>40</v>
      </c>
      <c r="H49" s="55">
        <v>42</v>
      </c>
      <c r="I49" s="17">
        <f t="shared" si="0"/>
        <v>82</v>
      </c>
      <c r="J49" s="55">
        <v>9577833300</v>
      </c>
      <c r="K49" s="53" t="s">
        <v>346</v>
      </c>
      <c r="L49" s="18" t="s">
        <v>609</v>
      </c>
      <c r="M49" s="18">
        <v>8011117785</v>
      </c>
      <c r="N49" s="60" t="s">
        <v>347</v>
      </c>
      <c r="O49" s="60">
        <v>9859442997</v>
      </c>
      <c r="P49" s="61">
        <v>43456</v>
      </c>
      <c r="Q49" s="53" t="s">
        <v>155</v>
      </c>
      <c r="R49" s="55">
        <v>33</v>
      </c>
      <c r="S49" s="54" t="s">
        <v>160</v>
      </c>
      <c r="T49" s="53"/>
    </row>
    <row r="50" spans="1:20">
      <c r="A50" s="4">
        <v>46</v>
      </c>
      <c r="B50" s="51" t="s">
        <v>66</v>
      </c>
      <c r="C50" s="55" t="s">
        <v>332</v>
      </c>
      <c r="D50" s="53" t="s">
        <v>29</v>
      </c>
      <c r="E50" s="55">
        <v>56</v>
      </c>
      <c r="F50" s="53"/>
      <c r="G50" s="55">
        <v>53</v>
      </c>
      <c r="H50" s="55">
        <v>56</v>
      </c>
      <c r="I50" s="17">
        <f t="shared" si="0"/>
        <v>109</v>
      </c>
      <c r="J50" s="55">
        <v>8011399059</v>
      </c>
      <c r="K50" s="53" t="s">
        <v>362</v>
      </c>
      <c r="L50" s="53" t="s">
        <v>627</v>
      </c>
      <c r="M50" s="53">
        <v>9957739484</v>
      </c>
      <c r="N50" s="60" t="s">
        <v>609</v>
      </c>
      <c r="O50" s="60">
        <v>9859547442</v>
      </c>
      <c r="P50" s="61">
        <v>43456</v>
      </c>
      <c r="Q50" s="53" t="s">
        <v>141</v>
      </c>
      <c r="R50" s="54">
        <v>14</v>
      </c>
      <c r="S50" s="54" t="s">
        <v>142</v>
      </c>
      <c r="T50" s="53"/>
    </row>
    <row r="51" spans="1:20">
      <c r="A51" s="4">
        <v>47</v>
      </c>
      <c r="B51" s="51" t="s">
        <v>67</v>
      </c>
      <c r="C51" s="55" t="s">
        <v>333</v>
      </c>
      <c r="D51" s="53" t="s">
        <v>29</v>
      </c>
      <c r="E51" s="55">
        <v>57</v>
      </c>
      <c r="F51" s="53"/>
      <c r="G51" s="55">
        <v>62</v>
      </c>
      <c r="H51" s="55">
        <v>54</v>
      </c>
      <c r="I51" s="17">
        <f t="shared" si="0"/>
        <v>116</v>
      </c>
      <c r="J51" s="55">
        <v>9854390693</v>
      </c>
      <c r="K51" s="53" t="s">
        <v>363</v>
      </c>
      <c r="L51" s="53" t="s">
        <v>627</v>
      </c>
      <c r="M51" s="53">
        <v>9957739484</v>
      </c>
      <c r="N51" s="60" t="s">
        <v>609</v>
      </c>
      <c r="O51" s="60">
        <v>9859547442</v>
      </c>
      <c r="P51" s="61">
        <v>43456</v>
      </c>
      <c r="Q51" s="53" t="s">
        <v>141</v>
      </c>
      <c r="R51" s="54">
        <v>15</v>
      </c>
      <c r="S51" s="54" t="s">
        <v>142</v>
      </c>
      <c r="T51" s="53"/>
    </row>
    <row r="52" spans="1:20">
      <c r="A52" s="4">
        <v>48</v>
      </c>
      <c r="B52" s="51" t="s">
        <v>66</v>
      </c>
      <c r="C52" s="55" t="s">
        <v>334</v>
      </c>
      <c r="D52" s="53" t="s">
        <v>29</v>
      </c>
      <c r="E52" s="55">
        <v>187</v>
      </c>
      <c r="F52" s="53"/>
      <c r="G52" s="55">
        <v>35</v>
      </c>
      <c r="H52" s="55">
        <v>32</v>
      </c>
      <c r="I52" s="17">
        <f t="shared" si="0"/>
        <v>67</v>
      </c>
      <c r="J52" s="55">
        <v>9707317661</v>
      </c>
      <c r="K52" s="53" t="s">
        <v>369</v>
      </c>
      <c r="L52" s="53" t="s">
        <v>151</v>
      </c>
      <c r="M52" s="53">
        <v>9613337247</v>
      </c>
      <c r="N52" s="60" t="s">
        <v>370</v>
      </c>
      <c r="O52" s="60">
        <v>9864586203</v>
      </c>
      <c r="P52" s="61">
        <v>43458</v>
      </c>
      <c r="Q52" s="53" t="s">
        <v>147</v>
      </c>
      <c r="R52" s="54">
        <v>18</v>
      </c>
      <c r="S52" s="54" t="s">
        <v>142</v>
      </c>
      <c r="T52" s="53"/>
    </row>
    <row r="53" spans="1:20">
      <c r="A53" s="4">
        <v>49</v>
      </c>
      <c r="B53" s="51" t="s">
        <v>67</v>
      </c>
      <c r="C53" s="55" t="s">
        <v>335</v>
      </c>
      <c r="D53" s="53" t="s">
        <v>29</v>
      </c>
      <c r="E53" s="55">
        <v>34</v>
      </c>
      <c r="F53" s="53"/>
      <c r="G53" s="55">
        <v>52</v>
      </c>
      <c r="H53" s="55">
        <v>59</v>
      </c>
      <c r="I53" s="17">
        <f t="shared" si="0"/>
        <v>111</v>
      </c>
      <c r="J53" s="55">
        <v>9864872447</v>
      </c>
      <c r="K53" s="53" t="s">
        <v>364</v>
      </c>
      <c r="L53" s="53" t="s">
        <v>628</v>
      </c>
      <c r="M53" s="53">
        <v>9613831934</v>
      </c>
      <c r="N53" s="60" t="s">
        <v>365</v>
      </c>
      <c r="O53" s="60">
        <v>8761992604</v>
      </c>
      <c r="P53" s="61">
        <v>43458</v>
      </c>
      <c r="Q53" s="53" t="s">
        <v>147</v>
      </c>
      <c r="R53" s="54">
        <v>20</v>
      </c>
      <c r="S53" s="54" t="s">
        <v>142</v>
      </c>
      <c r="T53" s="53"/>
    </row>
    <row r="54" spans="1:20">
      <c r="A54" s="4">
        <v>50</v>
      </c>
      <c r="B54" s="51" t="s">
        <v>66</v>
      </c>
      <c r="C54" s="55" t="s">
        <v>336</v>
      </c>
      <c r="D54" s="53" t="s">
        <v>29</v>
      </c>
      <c r="E54" s="55">
        <v>24</v>
      </c>
      <c r="F54" s="53"/>
      <c r="G54" s="55">
        <v>61</v>
      </c>
      <c r="H54" s="55">
        <v>51</v>
      </c>
      <c r="I54" s="17">
        <f t="shared" si="0"/>
        <v>112</v>
      </c>
      <c r="J54" s="55">
        <v>8473929761</v>
      </c>
      <c r="K54" s="53" t="s">
        <v>364</v>
      </c>
      <c r="L54" s="53" t="s">
        <v>628</v>
      </c>
      <c r="M54" s="53">
        <v>9613831934</v>
      </c>
      <c r="N54" s="60" t="s">
        <v>366</v>
      </c>
      <c r="O54" s="60">
        <v>9577952663</v>
      </c>
      <c r="P54" s="61">
        <v>43460</v>
      </c>
      <c r="Q54" s="53" t="s">
        <v>153</v>
      </c>
      <c r="R54" s="54">
        <v>18</v>
      </c>
      <c r="S54" s="54" t="s">
        <v>142</v>
      </c>
      <c r="T54" s="53"/>
    </row>
    <row r="55" spans="1:20">
      <c r="A55" s="4">
        <v>51</v>
      </c>
      <c r="B55" s="51" t="s">
        <v>67</v>
      </c>
      <c r="C55" s="55" t="s">
        <v>337</v>
      </c>
      <c r="D55" s="53" t="s">
        <v>29</v>
      </c>
      <c r="E55" s="55">
        <v>25</v>
      </c>
      <c r="F55" s="53"/>
      <c r="G55" s="55">
        <v>61</v>
      </c>
      <c r="H55" s="55">
        <v>53</v>
      </c>
      <c r="I55" s="17">
        <f t="shared" si="0"/>
        <v>114</v>
      </c>
      <c r="J55" s="55">
        <v>8876731331</v>
      </c>
      <c r="K55" s="53" t="s">
        <v>364</v>
      </c>
      <c r="L55" s="53" t="s">
        <v>628</v>
      </c>
      <c r="M55" s="53">
        <v>9613831934</v>
      </c>
      <c r="N55" s="60" t="s">
        <v>366</v>
      </c>
      <c r="O55" s="60">
        <v>9577952663</v>
      </c>
      <c r="P55" s="61">
        <v>43460</v>
      </c>
      <c r="Q55" s="53" t="s">
        <v>153</v>
      </c>
      <c r="R55" s="54">
        <v>18</v>
      </c>
      <c r="S55" s="54" t="s">
        <v>142</v>
      </c>
      <c r="T55" s="53"/>
    </row>
    <row r="56" spans="1:20">
      <c r="A56" s="4">
        <v>52</v>
      </c>
      <c r="B56" s="51" t="s">
        <v>66</v>
      </c>
      <c r="C56" s="55" t="s">
        <v>338</v>
      </c>
      <c r="D56" s="53" t="s">
        <v>29</v>
      </c>
      <c r="E56" s="55">
        <v>192</v>
      </c>
      <c r="F56" s="53"/>
      <c r="G56" s="55">
        <v>37</v>
      </c>
      <c r="H56" s="55">
        <v>32</v>
      </c>
      <c r="I56" s="17">
        <f t="shared" si="0"/>
        <v>69</v>
      </c>
      <c r="J56" s="55">
        <v>8822329274</v>
      </c>
      <c r="K56" s="53" t="s">
        <v>367</v>
      </c>
      <c r="L56" s="53" t="s">
        <v>629</v>
      </c>
      <c r="M56" s="53">
        <v>9577281289</v>
      </c>
      <c r="N56" s="60" t="s">
        <v>368</v>
      </c>
      <c r="O56" s="60">
        <v>9864908325</v>
      </c>
      <c r="P56" s="61">
        <v>43461</v>
      </c>
      <c r="Q56" s="53" t="s">
        <v>154</v>
      </c>
      <c r="R56" s="54">
        <v>18</v>
      </c>
      <c r="S56" s="54" t="s">
        <v>142</v>
      </c>
      <c r="T56" s="53"/>
    </row>
    <row r="57" spans="1:20">
      <c r="A57" s="4">
        <v>53</v>
      </c>
      <c r="B57" s="51" t="s">
        <v>67</v>
      </c>
      <c r="C57" s="55" t="s">
        <v>339</v>
      </c>
      <c r="D57" s="53" t="s">
        <v>29</v>
      </c>
      <c r="E57" s="55">
        <v>94</v>
      </c>
      <c r="F57" s="53"/>
      <c r="G57" s="55">
        <v>40</v>
      </c>
      <c r="H57" s="55">
        <v>35</v>
      </c>
      <c r="I57" s="17">
        <f t="shared" si="0"/>
        <v>75</v>
      </c>
      <c r="J57" s="55">
        <v>9707104773</v>
      </c>
      <c r="K57" s="53" t="s">
        <v>367</v>
      </c>
      <c r="L57" s="53" t="s">
        <v>629</v>
      </c>
      <c r="M57" s="53">
        <v>9577281289</v>
      </c>
      <c r="N57" s="60" t="s">
        <v>368</v>
      </c>
      <c r="O57" s="60">
        <v>9864908325</v>
      </c>
      <c r="P57" s="61">
        <v>43461</v>
      </c>
      <c r="Q57" s="53" t="s">
        <v>154</v>
      </c>
      <c r="R57" s="54">
        <v>18</v>
      </c>
      <c r="S57" s="54" t="s">
        <v>142</v>
      </c>
      <c r="T57" s="53"/>
    </row>
    <row r="58" spans="1:20">
      <c r="A58" s="4">
        <v>54</v>
      </c>
      <c r="B58" s="51" t="s">
        <v>66</v>
      </c>
      <c r="C58" s="55" t="s">
        <v>340</v>
      </c>
      <c r="D58" s="53" t="s">
        <v>29</v>
      </c>
      <c r="E58" s="55">
        <v>95</v>
      </c>
      <c r="F58" s="53"/>
      <c r="G58" s="55">
        <v>22</v>
      </c>
      <c r="H58" s="55">
        <v>23</v>
      </c>
      <c r="I58" s="17">
        <f t="shared" si="0"/>
        <v>45</v>
      </c>
      <c r="J58" s="55">
        <v>970738912</v>
      </c>
      <c r="K58" s="60" t="s">
        <v>369</v>
      </c>
      <c r="L58" s="53" t="s">
        <v>151</v>
      </c>
      <c r="M58" s="53">
        <v>9613337247</v>
      </c>
      <c r="N58" s="60" t="s">
        <v>370</v>
      </c>
      <c r="O58" s="60">
        <v>9864586203</v>
      </c>
      <c r="P58" s="61">
        <v>43461</v>
      </c>
      <c r="Q58" s="53" t="s">
        <v>154</v>
      </c>
      <c r="R58" s="54">
        <v>30</v>
      </c>
      <c r="S58" s="54" t="s">
        <v>160</v>
      </c>
      <c r="T58" s="53"/>
    </row>
    <row r="59" spans="1:20">
      <c r="A59" s="4">
        <v>55</v>
      </c>
      <c r="B59" s="51" t="s">
        <v>67</v>
      </c>
      <c r="C59" s="55" t="s">
        <v>341</v>
      </c>
      <c r="D59" s="53" t="s">
        <v>29</v>
      </c>
      <c r="E59" s="55">
        <v>117</v>
      </c>
      <c r="F59" s="53"/>
      <c r="G59" s="55">
        <v>27</v>
      </c>
      <c r="H59" s="55">
        <v>40</v>
      </c>
      <c r="I59" s="17">
        <f t="shared" si="0"/>
        <v>67</v>
      </c>
      <c r="J59" s="55">
        <v>8822250508</v>
      </c>
      <c r="K59" s="60" t="s">
        <v>369</v>
      </c>
      <c r="L59" s="53" t="s">
        <v>151</v>
      </c>
      <c r="M59" s="53">
        <v>9613337247</v>
      </c>
      <c r="N59" s="60" t="s">
        <v>370</v>
      </c>
      <c r="O59" s="60">
        <v>9864586203</v>
      </c>
      <c r="P59" s="61">
        <v>43461</v>
      </c>
      <c r="Q59" s="53" t="s">
        <v>154</v>
      </c>
      <c r="R59" s="54">
        <v>30</v>
      </c>
      <c r="S59" s="54" t="s">
        <v>160</v>
      </c>
      <c r="T59" s="53"/>
    </row>
    <row r="60" spans="1:20">
      <c r="A60" s="4">
        <v>56</v>
      </c>
      <c r="B60" s="51" t="s">
        <v>66</v>
      </c>
      <c r="C60" s="55" t="s">
        <v>342</v>
      </c>
      <c r="D60" s="53" t="s">
        <v>29</v>
      </c>
      <c r="E60" s="55">
        <v>35</v>
      </c>
      <c r="F60" s="53"/>
      <c r="G60" s="55">
        <v>43</v>
      </c>
      <c r="H60" s="55">
        <v>32</v>
      </c>
      <c r="I60" s="17">
        <f t="shared" si="0"/>
        <v>75</v>
      </c>
      <c r="J60" s="55">
        <v>9678704748</v>
      </c>
      <c r="K60" s="53" t="s">
        <v>364</v>
      </c>
      <c r="L60" s="53" t="s">
        <v>628</v>
      </c>
      <c r="M60" s="53">
        <v>9613831934</v>
      </c>
      <c r="N60" s="60" t="s">
        <v>371</v>
      </c>
      <c r="O60" s="60">
        <v>8811837142</v>
      </c>
      <c r="P60" s="61">
        <v>43462</v>
      </c>
      <c r="Q60" s="53" t="s">
        <v>155</v>
      </c>
      <c r="R60" s="54">
        <v>18</v>
      </c>
      <c r="S60" s="54" t="s">
        <v>142</v>
      </c>
      <c r="T60" s="53"/>
    </row>
    <row r="61" spans="1:20">
      <c r="A61" s="4">
        <v>57</v>
      </c>
      <c r="B61" s="51" t="s">
        <v>67</v>
      </c>
      <c r="C61" s="55" t="s">
        <v>343</v>
      </c>
      <c r="D61" s="53" t="s">
        <v>29</v>
      </c>
      <c r="E61" s="55">
        <v>36</v>
      </c>
      <c r="F61" s="53"/>
      <c r="G61" s="55">
        <v>47</v>
      </c>
      <c r="H61" s="55">
        <v>52</v>
      </c>
      <c r="I61" s="17">
        <f t="shared" si="0"/>
        <v>99</v>
      </c>
      <c r="J61" s="55">
        <v>8253981677</v>
      </c>
      <c r="K61" s="53" t="s">
        <v>364</v>
      </c>
      <c r="L61" s="53" t="s">
        <v>628</v>
      </c>
      <c r="M61" s="53">
        <v>9613831934</v>
      </c>
      <c r="N61" s="60" t="s">
        <v>371</v>
      </c>
      <c r="O61" s="60">
        <v>8811837142</v>
      </c>
      <c r="P61" s="61">
        <v>43462</v>
      </c>
      <c r="Q61" s="53" t="s">
        <v>155</v>
      </c>
      <c r="R61" s="54">
        <v>18</v>
      </c>
      <c r="S61" s="54" t="s">
        <v>142</v>
      </c>
      <c r="T61" s="53"/>
    </row>
    <row r="62" spans="1:20">
      <c r="A62" s="4">
        <v>58</v>
      </c>
      <c r="B62" s="51" t="s">
        <v>66</v>
      </c>
      <c r="C62" s="66" t="s">
        <v>289</v>
      </c>
      <c r="D62" s="53" t="s">
        <v>29</v>
      </c>
      <c r="E62" s="77">
        <v>91</v>
      </c>
      <c r="F62" s="53"/>
      <c r="G62" s="77">
        <v>57</v>
      </c>
      <c r="H62" s="77">
        <v>46</v>
      </c>
      <c r="I62" s="17">
        <f t="shared" si="0"/>
        <v>103</v>
      </c>
      <c r="J62" s="73">
        <v>9678201763</v>
      </c>
      <c r="K62" s="18" t="s">
        <v>610</v>
      </c>
      <c r="L62" s="18" t="s">
        <v>609</v>
      </c>
      <c r="M62" s="18">
        <v>8011117785</v>
      </c>
      <c r="N62" s="60" t="s">
        <v>347</v>
      </c>
      <c r="O62" s="60">
        <v>9859442997</v>
      </c>
      <c r="P62" s="61">
        <v>43463</v>
      </c>
      <c r="Q62" s="53" t="s">
        <v>141</v>
      </c>
      <c r="R62" s="53">
        <v>30</v>
      </c>
      <c r="S62" s="54" t="s">
        <v>160</v>
      </c>
      <c r="T62" s="53"/>
    </row>
    <row r="63" spans="1:20">
      <c r="A63" s="4">
        <v>59</v>
      </c>
      <c r="B63" s="51" t="s">
        <v>67</v>
      </c>
      <c r="C63" s="66" t="s">
        <v>331</v>
      </c>
      <c r="D63" s="53" t="s">
        <v>29</v>
      </c>
      <c r="E63" s="77">
        <v>144</v>
      </c>
      <c r="F63" s="53"/>
      <c r="G63" s="77">
        <v>55</v>
      </c>
      <c r="H63" s="77">
        <v>49</v>
      </c>
      <c r="I63" s="17">
        <f t="shared" si="0"/>
        <v>104</v>
      </c>
      <c r="J63" s="73">
        <v>9577833300</v>
      </c>
      <c r="K63" s="53" t="s">
        <v>346</v>
      </c>
      <c r="L63" s="18" t="s">
        <v>609</v>
      </c>
      <c r="M63" s="18">
        <v>8011117785</v>
      </c>
      <c r="N63" s="60" t="s">
        <v>347</v>
      </c>
      <c r="O63" s="60">
        <v>9859442997</v>
      </c>
      <c r="P63" s="61">
        <v>43463</v>
      </c>
      <c r="Q63" s="53" t="s">
        <v>141</v>
      </c>
      <c r="R63" s="53">
        <v>30</v>
      </c>
      <c r="S63" s="54" t="s">
        <v>160</v>
      </c>
      <c r="T63" s="53"/>
    </row>
    <row r="64" spans="1:20">
      <c r="A64" s="4">
        <v>60</v>
      </c>
      <c r="B64" s="51" t="s">
        <v>66</v>
      </c>
      <c r="C64" s="66" t="s">
        <v>344</v>
      </c>
      <c r="D64" s="53" t="s">
        <v>29</v>
      </c>
      <c r="E64" s="77">
        <v>41</v>
      </c>
      <c r="F64" s="53"/>
      <c r="G64" s="77">
        <v>57</v>
      </c>
      <c r="H64" s="77">
        <v>36</v>
      </c>
      <c r="I64" s="17">
        <f t="shared" si="0"/>
        <v>93</v>
      </c>
      <c r="J64" s="75">
        <v>8486576774</v>
      </c>
      <c r="K64" s="53" t="s">
        <v>74</v>
      </c>
      <c r="L64" s="57" t="s">
        <v>139</v>
      </c>
      <c r="M64" s="58">
        <v>8822393058</v>
      </c>
      <c r="N64" s="60" t="s">
        <v>156</v>
      </c>
      <c r="O64" s="60">
        <v>9957739337</v>
      </c>
      <c r="P64" s="61">
        <v>43465</v>
      </c>
      <c r="Q64" s="53" t="s">
        <v>147</v>
      </c>
      <c r="R64" s="53">
        <v>6</v>
      </c>
      <c r="S64" s="54" t="s">
        <v>142</v>
      </c>
      <c r="T64" s="53"/>
    </row>
    <row r="65" spans="1:20">
      <c r="A65" s="4">
        <v>61</v>
      </c>
      <c r="B65" s="51" t="s">
        <v>67</v>
      </c>
      <c r="C65" s="66" t="s">
        <v>345</v>
      </c>
      <c r="D65" s="53" t="s">
        <v>29</v>
      </c>
      <c r="E65" s="77">
        <v>42</v>
      </c>
      <c r="F65" s="53"/>
      <c r="G65" s="77">
        <v>56</v>
      </c>
      <c r="H65" s="77">
        <v>37</v>
      </c>
      <c r="I65" s="17">
        <f t="shared" si="0"/>
        <v>93</v>
      </c>
      <c r="J65" s="75">
        <v>7577841517</v>
      </c>
      <c r="K65" s="53" t="s">
        <v>74</v>
      </c>
      <c r="L65" s="57" t="s">
        <v>139</v>
      </c>
      <c r="M65" s="58">
        <v>8822393058</v>
      </c>
      <c r="N65" s="60" t="s">
        <v>156</v>
      </c>
      <c r="O65" s="60">
        <v>9957739337</v>
      </c>
      <c r="P65" s="61">
        <v>43465</v>
      </c>
      <c r="Q65" s="53" t="s">
        <v>147</v>
      </c>
      <c r="R65" s="53">
        <v>6</v>
      </c>
      <c r="S65" s="54" t="s">
        <v>142</v>
      </c>
      <c r="T65" s="53"/>
    </row>
    <row r="66" spans="1:20">
      <c r="A66" s="4">
        <v>62</v>
      </c>
      <c r="B66" s="51" t="s">
        <v>67</v>
      </c>
      <c r="C66" s="66" t="s">
        <v>189</v>
      </c>
      <c r="D66" s="53" t="s">
        <v>29</v>
      </c>
      <c r="E66" s="77">
        <v>70</v>
      </c>
      <c r="F66" s="53"/>
      <c r="G66" s="77">
        <v>62</v>
      </c>
      <c r="H66" s="77">
        <v>46</v>
      </c>
      <c r="I66" s="17">
        <f t="shared" si="0"/>
        <v>108</v>
      </c>
      <c r="J66" s="73">
        <v>9678711035</v>
      </c>
      <c r="K66" s="53" t="s">
        <v>346</v>
      </c>
      <c r="L66" s="18" t="s">
        <v>609</v>
      </c>
      <c r="M66" s="18">
        <v>8011117785</v>
      </c>
      <c r="N66" s="60" t="s">
        <v>347</v>
      </c>
      <c r="O66" s="60">
        <v>9859442997</v>
      </c>
      <c r="P66" s="61">
        <v>43465</v>
      </c>
      <c r="Q66" s="53" t="s">
        <v>147</v>
      </c>
      <c r="R66" s="53">
        <v>35</v>
      </c>
      <c r="S66" s="54" t="s">
        <v>160</v>
      </c>
      <c r="T66" s="53"/>
    </row>
    <row r="67" spans="1:20">
      <c r="A67" s="4">
        <v>63</v>
      </c>
      <c r="B67" s="51" t="s">
        <v>67</v>
      </c>
      <c r="C67" s="66" t="s">
        <v>202</v>
      </c>
      <c r="D67" s="53" t="s">
        <v>29</v>
      </c>
      <c r="E67" s="77">
        <v>71</v>
      </c>
      <c r="F67" s="53"/>
      <c r="G67" s="77">
        <v>63</v>
      </c>
      <c r="H67" s="77">
        <v>48</v>
      </c>
      <c r="I67" s="17">
        <f t="shared" si="0"/>
        <v>111</v>
      </c>
      <c r="J67" s="73">
        <v>7896347962</v>
      </c>
      <c r="K67" s="53" t="s">
        <v>346</v>
      </c>
      <c r="L67" s="18" t="s">
        <v>609</v>
      </c>
      <c r="M67" s="18">
        <v>8011117785</v>
      </c>
      <c r="N67" s="60" t="s">
        <v>347</v>
      </c>
      <c r="O67" s="60">
        <v>9859442997</v>
      </c>
      <c r="P67" s="61">
        <v>43465</v>
      </c>
      <c r="Q67" s="53" t="s">
        <v>147</v>
      </c>
      <c r="R67" s="53">
        <v>35</v>
      </c>
      <c r="S67" s="54" t="s">
        <v>160</v>
      </c>
      <c r="T67" s="53"/>
    </row>
    <row r="68" spans="1:20">
      <c r="A68" s="4">
        <v>64</v>
      </c>
      <c r="B68" s="51"/>
      <c r="C68" s="66"/>
      <c r="D68" s="53"/>
      <c r="E68" s="77"/>
      <c r="F68" s="53"/>
      <c r="G68" s="77"/>
      <c r="H68" s="77"/>
      <c r="I68" s="17">
        <v>0</v>
      </c>
      <c r="J68" s="73"/>
      <c r="K68" s="53"/>
      <c r="L68" s="53"/>
      <c r="M68" s="53"/>
      <c r="N68" s="60"/>
      <c r="O68" s="60"/>
      <c r="P68" s="61"/>
      <c r="Q68" s="53"/>
      <c r="R68" s="53"/>
      <c r="S68" s="54"/>
      <c r="T68" s="53"/>
    </row>
    <row r="69" spans="1:20">
      <c r="A69" s="4">
        <v>65</v>
      </c>
      <c r="B69" s="51"/>
      <c r="C69" s="66"/>
      <c r="D69" s="53"/>
      <c r="E69" s="77"/>
      <c r="F69" s="53"/>
      <c r="G69" s="77"/>
      <c r="H69" s="77"/>
      <c r="I69" s="17">
        <v>0</v>
      </c>
      <c r="J69" s="73"/>
      <c r="K69" s="53"/>
      <c r="L69" s="53"/>
      <c r="M69" s="53"/>
      <c r="N69" s="60"/>
      <c r="O69" s="60"/>
      <c r="P69" s="61"/>
      <c r="Q69" s="53"/>
      <c r="R69" s="53"/>
      <c r="S69" s="54"/>
      <c r="T69" s="53"/>
    </row>
    <row r="70" spans="1:20">
      <c r="A70" s="4">
        <v>66</v>
      </c>
      <c r="B70" s="51"/>
      <c r="C70" s="87"/>
      <c r="D70" s="82"/>
      <c r="E70" s="87"/>
      <c r="F70" s="83"/>
      <c r="G70" s="87"/>
      <c r="H70" s="87"/>
      <c r="I70" s="17">
        <f t="shared" si="0"/>
        <v>0</v>
      </c>
      <c r="J70" s="87"/>
      <c r="K70" s="82"/>
      <c r="L70" s="57"/>
      <c r="M70" s="58"/>
      <c r="N70" s="59"/>
      <c r="O70" s="60"/>
      <c r="P70" s="91"/>
      <c r="Q70" s="90"/>
      <c r="R70" s="83"/>
      <c r="S70" s="83"/>
      <c r="T70" s="82"/>
    </row>
    <row r="71" spans="1:20">
      <c r="A71" s="4">
        <v>67</v>
      </c>
      <c r="B71" s="17"/>
      <c r="C71" s="18"/>
      <c r="D71" s="18"/>
      <c r="E71" s="19"/>
      <c r="F71" s="18"/>
      <c r="G71" s="19"/>
      <c r="H71" s="19"/>
      <c r="I71" s="17">
        <f t="shared" ref="I71:I134" si="1">+G71+H71</f>
        <v>0</v>
      </c>
      <c r="J71" s="18"/>
      <c r="K71" s="18"/>
      <c r="L71" s="18"/>
      <c r="M71" s="18"/>
      <c r="N71" s="18"/>
      <c r="O71" s="18"/>
      <c r="P71" s="24"/>
      <c r="Q71" s="18"/>
      <c r="R71" s="18"/>
      <c r="S71" s="18"/>
      <c r="T71" s="18"/>
    </row>
    <row r="72" spans="1:20">
      <c r="A72" s="4">
        <v>68</v>
      </c>
      <c r="B72" s="51"/>
      <c r="C72" s="66"/>
      <c r="D72" s="53"/>
      <c r="E72" s="77"/>
      <c r="F72" s="53"/>
      <c r="G72" s="77"/>
      <c r="H72" s="77"/>
      <c r="I72" s="17">
        <f t="shared" si="1"/>
        <v>0</v>
      </c>
      <c r="J72" s="53"/>
      <c r="K72" s="53"/>
      <c r="L72" s="53"/>
      <c r="M72" s="53"/>
      <c r="N72" s="53"/>
      <c r="O72" s="61"/>
      <c r="P72" s="53"/>
      <c r="Q72" s="53"/>
      <c r="R72" s="53"/>
      <c r="S72" s="53"/>
      <c r="T72" s="18"/>
    </row>
    <row r="73" spans="1:20">
      <c r="A73" s="4">
        <v>69</v>
      </c>
      <c r="B73" s="51"/>
      <c r="C73" s="66"/>
      <c r="D73" s="53"/>
      <c r="E73" s="77"/>
      <c r="F73" s="53"/>
      <c r="G73" s="77"/>
      <c r="H73" s="77"/>
      <c r="I73" s="17">
        <f t="shared" si="1"/>
        <v>0</v>
      </c>
      <c r="J73" s="53"/>
      <c r="K73" s="53"/>
      <c r="L73" s="53"/>
      <c r="M73" s="53"/>
      <c r="N73" s="53"/>
      <c r="O73" s="61"/>
      <c r="P73" s="53"/>
      <c r="Q73" s="53"/>
      <c r="R73" s="53"/>
      <c r="S73" s="53"/>
      <c r="T73" s="18"/>
    </row>
    <row r="74" spans="1:20">
      <c r="A74" s="4">
        <v>70</v>
      </c>
      <c r="B74" s="51"/>
      <c r="C74" s="66"/>
      <c r="D74" s="53"/>
      <c r="E74" s="77"/>
      <c r="F74" s="53"/>
      <c r="G74" s="77"/>
      <c r="H74" s="77"/>
      <c r="I74" s="17">
        <f t="shared" si="1"/>
        <v>0</v>
      </c>
      <c r="J74" s="53"/>
      <c r="K74" s="53"/>
      <c r="L74" s="53"/>
      <c r="M74" s="53"/>
      <c r="N74" s="53"/>
      <c r="O74" s="61"/>
      <c r="P74" s="53"/>
      <c r="Q74" s="53"/>
      <c r="R74" s="53"/>
      <c r="S74" s="53"/>
      <c r="T74" s="18"/>
    </row>
    <row r="75" spans="1:20">
      <c r="A75" s="4">
        <v>71</v>
      </c>
      <c r="B75" s="51"/>
      <c r="C75" s="66"/>
      <c r="D75" s="53"/>
      <c r="E75" s="77"/>
      <c r="F75" s="53"/>
      <c r="G75" s="77"/>
      <c r="H75" s="77"/>
      <c r="I75" s="17">
        <f t="shared" si="1"/>
        <v>0</v>
      </c>
      <c r="J75" s="53"/>
      <c r="K75" s="53"/>
      <c r="L75" s="53"/>
      <c r="M75" s="53"/>
      <c r="N75" s="53"/>
      <c r="O75" s="61"/>
      <c r="P75" s="53"/>
      <c r="Q75" s="53"/>
      <c r="R75" s="53"/>
      <c r="S75" s="53"/>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63</v>
      </c>
      <c r="D165" s="21"/>
      <c r="E165" s="13"/>
      <c r="F165" s="21"/>
      <c r="G165" s="21">
        <f>SUM(G5:G164)</f>
        <v>2948</v>
      </c>
      <c r="H165" s="21">
        <f>SUM(H5:H164)</f>
        <v>2663</v>
      </c>
      <c r="I165" s="21">
        <f>SUM(I5:I164)</f>
        <v>5611</v>
      </c>
      <c r="J165" s="21"/>
      <c r="K165" s="21"/>
      <c r="L165" s="21"/>
      <c r="M165" s="21"/>
      <c r="N165" s="21"/>
      <c r="O165" s="21"/>
      <c r="P165" s="14"/>
      <c r="Q165" s="21"/>
      <c r="R165" s="21"/>
      <c r="S165" s="21"/>
      <c r="T165" s="12"/>
    </row>
    <row r="166" spans="1:20">
      <c r="A166" s="45" t="s">
        <v>66</v>
      </c>
      <c r="B166" s="10">
        <f>COUNTIF(B$5:B$164,"Team 1")</f>
        <v>30</v>
      </c>
      <c r="C166" s="45" t="s">
        <v>29</v>
      </c>
      <c r="D166" s="10">
        <f>COUNTIF(D5:D164,"Anganwadi")</f>
        <v>63</v>
      </c>
    </row>
    <row r="167" spans="1:20">
      <c r="A167" s="45" t="s">
        <v>67</v>
      </c>
      <c r="B167" s="10">
        <f>COUNTIF(B$6:B$164,"Team 2")</f>
        <v>33</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11" sqref="D1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1" t="s">
        <v>656</v>
      </c>
      <c r="B1" s="161"/>
      <c r="C1" s="161"/>
      <c r="D1" s="162"/>
      <c r="E1" s="162"/>
      <c r="F1" s="162"/>
      <c r="G1" s="162"/>
      <c r="H1" s="162"/>
      <c r="I1" s="162"/>
      <c r="J1" s="162"/>
      <c r="K1" s="162"/>
      <c r="L1" s="162"/>
      <c r="M1" s="162"/>
      <c r="N1" s="162"/>
      <c r="O1" s="162"/>
      <c r="P1" s="162"/>
      <c r="Q1" s="162"/>
      <c r="R1" s="162"/>
      <c r="S1" s="162"/>
    </row>
    <row r="2" spans="1:20">
      <c r="A2" s="155" t="s">
        <v>63</v>
      </c>
      <c r="B2" s="156"/>
      <c r="C2" s="156"/>
      <c r="D2" s="25">
        <v>43483</v>
      </c>
      <c r="E2" s="22"/>
      <c r="F2" s="22"/>
      <c r="G2" s="22"/>
      <c r="H2" s="22"/>
      <c r="I2" s="22"/>
      <c r="J2" s="22"/>
      <c r="K2" s="22"/>
      <c r="L2" s="22"/>
      <c r="M2" s="22"/>
      <c r="N2" s="22"/>
      <c r="O2" s="22"/>
      <c r="P2" s="22"/>
      <c r="Q2" s="22"/>
      <c r="R2" s="22"/>
      <c r="S2" s="22"/>
    </row>
    <row r="3" spans="1:20" ht="24" customHeight="1">
      <c r="A3" s="157" t="s">
        <v>14</v>
      </c>
      <c r="B3" s="153" t="s">
        <v>65</v>
      </c>
      <c r="C3" s="158" t="s">
        <v>7</v>
      </c>
      <c r="D3" s="158" t="s">
        <v>59</v>
      </c>
      <c r="E3" s="158" t="s">
        <v>16</v>
      </c>
      <c r="F3" s="159" t="s">
        <v>17</v>
      </c>
      <c r="G3" s="158" t="s">
        <v>8</v>
      </c>
      <c r="H3" s="158"/>
      <c r="I3" s="158"/>
      <c r="J3" s="158" t="s">
        <v>35</v>
      </c>
      <c r="K3" s="153" t="s">
        <v>37</v>
      </c>
      <c r="L3" s="153" t="s">
        <v>54</v>
      </c>
      <c r="M3" s="153" t="s">
        <v>55</v>
      </c>
      <c r="N3" s="153" t="s">
        <v>38</v>
      </c>
      <c r="O3" s="153" t="s">
        <v>39</v>
      </c>
      <c r="P3" s="157" t="s">
        <v>58</v>
      </c>
      <c r="Q3" s="158" t="s">
        <v>56</v>
      </c>
      <c r="R3" s="158" t="s">
        <v>36</v>
      </c>
      <c r="S3" s="158" t="s">
        <v>57</v>
      </c>
      <c r="T3" s="158" t="s">
        <v>13</v>
      </c>
    </row>
    <row r="4" spans="1:20" ht="25.5" customHeight="1">
      <c r="A4" s="157"/>
      <c r="B4" s="160"/>
      <c r="C4" s="158"/>
      <c r="D4" s="158"/>
      <c r="E4" s="158"/>
      <c r="F4" s="159"/>
      <c r="G4" s="23" t="s">
        <v>9</v>
      </c>
      <c r="H4" s="23" t="s">
        <v>10</v>
      </c>
      <c r="I4" s="23" t="s">
        <v>11</v>
      </c>
      <c r="J4" s="158"/>
      <c r="K4" s="154"/>
      <c r="L4" s="154"/>
      <c r="M4" s="154"/>
      <c r="N4" s="154"/>
      <c r="O4" s="154"/>
      <c r="P4" s="157"/>
      <c r="Q4" s="157"/>
      <c r="R4" s="158"/>
      <c r="S4" s="158"/>
      <c r="T4" s="158"/>
    </row>
    <row r="5" spans="1:20">
      <c r="A5" s="4">
        <v>1</v>
      </c>
      <c r="B5" s="51" t="s">
        <v>66</v>
      </c>
      <c r="C5" s="55" t="s">
        <v>372</v>
      </c>
      <c r="D5" s="53" t="s">
        <v>29</v>
      </c>
      <c r="E5" s="55">
        <v>48</v>
      </c>
      <c r="F5" s="72"/>
      <c r="G5" s="55">
        <v>43</v>
      </c>
      <c r="H5" s="55">
        <v>48</v>
      </c>
      <c r="I5" s="17">
        <f>+G5+H5</f>
        <v>91</v>
      </c>
      <c r="J5" s="55">
        <v>9954584005</v>
      </c>
      <c r="K5" s="53" t="s">
        <v>361</v>
      </c>
      <c r="L5" s="53" t="s">
        <v>625</v>
      </c>
      <c r="M5" s="53">
        <v>8720908146</v>
      </c>
      <c r="N5" s="60" t="s">
        <v>626</v>
      </c>
      <c r="O5" s="60">
        <v>8822536308</v>
      </c>
      <c r="P5" s="61">
        <v>43466</v>
      </c>
      <c r="Q5" s="53" t="s">
        <v>148</v>
      </c>
      <c r="R5" s="72">
        <v>20</v>
      </c>
      <c r="S5" s="72" t="s">
        <v>142</v>
      </c>
      <c r="T5" s="53"/>
    </row>
    <row r="6" spans="1:20">
      <c r="A6" s="4">
        <v>2</v>
      </c>
      <c r="B6" s="51" t="s">
        <v>67</v>
      </c>
      <c r="C6" s="55" t="s">
        <v>373</v>
      </c>
      <c r="D6" s="53" t="s">
        <v>29</v>
      </c>
      <c r="E6" s="55">
        <v>18</v>
      </c>
      <c r="F6" s="72"/>
      <c r="G6" s="55">
        <v>53</v>
      </c>
      <c r="H6" s="55">
        <v>43</v>
      </c>
      <c r="I6" s="17">
        <f>+G6+H6</f>
        <v>96</v>
      </c>
      <c r="J6" s="55">
        <v>9864562668</v>
      </c>
      <c r="K6" s="53" t="s">
        <v>149</v>
      </c>
      <c r="L6" s="53" t="s">
        <v>587</v>
      </c>
      <c r="M6" s="53">
        <v>9706750216</v>
      </c>
      <c r="N6" s="60" t="s">
        <v>424</v>
      </c>
      <c r="O6" s="60">
        <v>9707247059</v>
      </c>
      <c r="P6" s="61">
        <v>43466</v>
      </c>
      <c r="Q6" s="53" t="s">
        <v>148</v>
      </c>
      <c r="R6" s="72">
        <v>10</v>
      </c>
      <c r="S6" s="72" t="s">
        <v>142</v>
      </c>
      <c r="T6" s="53"/>
    </row>
    <row r="7" spans="1:20">
      <c r="A7" s="4">
        <v>3</v>
      </c>
      <c r="B7" s="51" t="s">
        <v>66</v>
      </c>
      <c r="C7" s="55" t="s">
        <v>374</v>
      </c>
      <c r="D7" s="53" t="s">
        <v>29</v>
      </c>
      <c r="E7" s="55">
        <v>166</v>
      </c>
      <c r="F7" s="72"/>
      <c r="G7" s="55">
        <v>38</v>
      </c>
      <c r="H7" s="55">
        <v>25</v>
      </c>
      <c r="I7" s="17">
        <f t="shared" ref="I7:I70" si="0">+G7+H7</f>
        <v>63</v>
      </c>
      <c r="J7" s="55">
        <v>9864761685</v>
      </c>
      <c r="K7" s="53" t="s">
        <v>364</v>
      </c>
      <c r="L7" s="53" t="s">
        <v>628</v>
      </c>
      <c r="M7" s="53">
        <v>9613831934</v>
      </c>
      <c r="N7" s="60" t="s">
        <v>365</v>
      </c>
      <c r="O7" s="60">
        <v>8761992604</v>
      </c>
      <c r="P7" s="61">
        <v>43467</v>
      </c>
      <c r="Q7" s="53" t="s">
        <v>153</v>
      </c>
      <c r="R7" s="72">
        <v>10</v>
      </c>
      <c r="S7" s="72" t="s">
        <v>142</v>
      </c>
      <c r="T7" s="53"/>
    </row>
    <row r="8" spans="1:20">
      <c r="A8" s="4">
        <v>4</v>
      </c>
      <c r="B8" s="51" t="s">
        <v>67</v>
      </c>
      <c r="C8" s="55" t="s">
        <v>375</v>
      </c>
      <c r="D8" s="53" t="s">
        <v>29</v>
      </c>
      <c r="E8" s="55">
        <v>29</v>
      </c>
      <c r="F8" s="72"/>
      <c r="G8" s="55">
        <v>25</v>
      </c>
      <c r="H8" s="55">
        <v>25</v>
      </c>
      <c r="I8" s="17">
        <f t="shared" si="0"/>
        <v>50</v>
      </c>
      <c r="J8" s="55">
        <v>8473969735</v>
      </c>
      <c r="K8" s="53" t="s">
        <v>364</v>
      </c>
      <c r="L8" s="53" t="s">
        <v>628</v>
      </c>
      <c r="M8" s="53">
        <v>9613831934</v>
      </c>
      <c r="N8" s="60" t="s">
        <v>365</v>
      </c>
      <c r="O8" s="60">
        <v>8761992604</v>
      </c>
      <c r="P8" s="61">
        <v>43467</v>
      </c>
      <c r="Q8" s="53" t="s">
        <v>153</v>
      </c>
      <c r="R8" s="72">
        <v>15</v>
      </c>
      <c r="S8" s="72" t="s">
        <v>142</v>
      </c>
      <c r="T8" s="53"/>
    </row>
    <row r="9" spans="1:20">
      <c r="A9" s="4">
        <v>5</v>
      </c>
      <c r="B9" s="51" t="s">
        <v>67</v>
      </c>
      <c r="C9" s="55" t="s">
        <v>376</v>
      </c>
      <c r="D9" s="53" t="s">
        <v>29</v>
      </c>
      <c r="E9" s="55">
        <v>25</v>
      </c>
      <c r="F9" s="72"/>
      <c r="G9" s="55">
        <v>61</v>
      </c>
      <c r="H9" s="55">
        <v>49</v>
      </c>
      <c r="I9" s="17">
        <f t="shared" si="0"/>
        <v>110</v>
      </c>
      <c r="J9" s="55">
        <v>8011109635</v>
      </c>
      <c r="K9" s="53" t="s">
        <v>348</v>
      </c>
      <c r="L9" s="53" t="s">
        <v>150</v>
      </c>
      <c r="M9" s="53">
        <v>8486060567</v>
      </c>
      <c r="N9" s="60" t="s">
        <v>151</v>
      </c>
      <c r="O9" s="60">
        <v>8254912209</v>
      </c>
      <c r="P9" s="61">
        <v>43468</v>
      </c>
      <c r="Q9" s="53" t="s">
        <v>154</v>
      </c>
      <c r="R9" s="72">
        <v>15</v>
      </c>
      <c r="S9" s="72" t="s">
        <v>142</v>
      </c>
      <c r="T9" s="53"/>
    </row>
    <row r="10" spans="1:20">
      <c r="A10" s="4">
        <v>6</v>
      </c>
      <c r="B10" s="51" t="s">
        <v>66</v>
      </c>
      <c r="C10" s="55" t="s">
        <v>377</v>
      </c>
      <c r="D10" s="53" t="s">
        <v>29</v>
      </c>
      <c r="E10" s="55">
        <v>22</v>
      </c>
      <c r="F10" s="72"/>
      <c r="G10" s="55">
        <v>44</v>
      </c>
      <c r="H10" s="55">
        <v>51</v>
      </c>
      <c r="I10" s="17">
        <f t="shared" si="0"/>
        <v>95</v>
      </c>
      <c r="J10" s="55">
        <v>9706187859</v>
      </c>
      <c r="K10" s="53" t="s">
        <v>348</v>
      </c>
      <c r="L10" s="53" t="s">
        <v>150</v>
      </c>
      <c r="M10" s="53">
        <v>8486060567</v>
      </c>
      <c r="N10" s="60" t="s">
        <v>151</v>
      </c>
      <c r="O10" s="60">
        <v>8254912209</v>
      </c>
      <c r="P10" s="61">
        <v>43468</v>
      </c>
      <c r="Q10" s="53" t="s">
        <v>154</v>
      </c>
      <c r="R10" s="72">
        <v>12</v>
      </c>
      <c r="S10" s="72" t="s">
        <v>142</v>
      </c>
      <c r="T10" s="53"/>
    </row>
    <row r="11" spans="1:20">
      <c r="A11" s="4">
        <v>7</v>
      </c>
      <c r="B11" s="51" t="s">
        <v>66</v>
      </c>
      <c r="C11" s="52" t="s">
        <v>208</v>
      </c>
      <c r="D11" s="53" t="s">
        <v>29</v>
      </c>
      <c r="E11" s="52">
        <v>189</v>
      </c>
      <c r="F11" s="72"/>
      <c r="G11" s="51">
        <v>30</v>
      </c>
      <c r="H11" s="51">
        <v>30</v>
      </c>
      <c r="I11" s="17">
        <f t="shared" si="0"/>
        <v>60</v>
      </c>
      <c r="J11" s="52" t="s">
        <v>420</v>
      </c>
      <c r="K11" s="53" t="s">
        <v>426</v>
      </c>
      <c r="L11" s="53" t="s">
        <v>151</v>
      </c>
      <c r="M11" s="53">
        <v>9613337247</v>
      </c>
      <c r="N11" s="60" t="s">
        <v>575</v>
      </c>
      <c r="O11" s="60">
        <v>9864735107</v>
      </c>
      <c r="P11" s="61">
        <v>43469</v>
      </c>
      <c r="Q11" s="53" t="s">
        <v>155</v>
      </c>
      <c r="R11" s="54">
        <v>35</v>
      </c>
      <c r="S11" s="72" t="s">
        <v>160</v>
      </c>
      <c r="T11" s="53"/>
    </row>
    <row r="12" spans="1:20">
      <c r="A12" s="4">
        <v>8</v>
      </c>
      <c r="B12" s="51" t="s">
        <v>67</v>
      </c>
      <c r="C12" s="52" t="s">
        <v>209</v>
      </c>
      <c r="D12" s="53" t="s">
        <v>29</v>
      </c>
      <c r="E12" s="52">
        <v>190</v>
      </c>
      <c r="F12" s="72"/>
      <c r="G12" s="51">
        <v>28</v>
      </c>
      <c r="H12" s="51">
        <v>27</v>
      </c>
      <c r="I12" s="17">
        <f t="shared" si="0"/>
        <v>55</v>
      </c>
      <c r="J12" s="52">
        <v>9707194051</v>
      </c>
      <c r="K12" s="53" t="s">
        <v>426</v>
      </c>
      <c r="L12" s="53" t="s">
        <v>151</v>
      </c>
      <c r="M12" s="53">
        <v>9613337247</v>
      </c>
      <c r="N12" s="60" t="s">
        <v>575</v>
      </c>
      <c r="O12" s="60">
        <v>9864735107</v>
      </c>
      <c r="P12" s="61">
        <v>43469</v>
      </c>
      <c r="Q12" s="53" t="s">
        <v>155</v>
      </c>
      <c r="R12" s="54">
        <v>35</v>
      </c>
      <c r="S12" s="72" t="s">
        <v>160</v>
      </c>
      <c r="T12" s="53"/>
    </row>
    <row r="13" spans="1:20">
      <c r="A13" s="4">
        <v>9</v>
      </c>
      <c r="B13" s="51" t="s">
        <v>66</v>
      </c>
      <c r="C13" s="55" t="s">
        <v>378</v>
      </c>
      <c r="D13" s="53" t="s">
        <v>29</v>
      </c>
      <c r="E13" s="55">
        <v>12</v>
      </c>
      <c r="F13" s="72"/>
      <c r="G13" s="55">
        <v>31</v>
      </c>
      <c r="H13" s="55">
        <v>32</v>
      </c>
      <c r="I13" s="17">
        <f t="shared" si="0"/>
        <v>63</v>
      </c>
      <c r="J13" s="55">
        <v>8724907801</v>
      </c>
      <c r="K13" s="53" t="s">
        <v>361</v>
      </c>
      <c r="L13" s="53" t="s">
        <v>625</v>
      </c>
      <c r="M13" s="53">
        <v>8720908146</v>
      </c>
      <c r="N13" s="60" t="s">
        <v>626</v>
      </c>
      <c r="O13" s="60">
        <v>8822536308</v>
      </c>
      <c r="P13" s="61">
        <v>43470</v>
      </c>
      <c r="Q13" s="53" t="s">
        <v>141</v>
      </c>
      <c r="R13" s="54">
        <v>18</v>
      </c>
      <c r="S13" s="72" t="s">
        <v>142</v>
      </c>
      <c r="T13" s="53"/>
    </row>
    <row r="14" spans="1:20">
      <c r="A14" s="4">
        <v>10</v>
      </c>
      <c r="B14" s="51" t="s">
        <v>66</v>
      </c>
      <c r="C14" s="55" t="s">
        <v>379</v>
      </c>
      <c r="D14" s="53" t="s">
        <v>29</v>
      </c>
      <c r="E14" s="55">
        <v>15</v>
      </c>
      <c r="F14" s="72"/>
      <c r="G14" s="55">
        <v>20</v>
      </c>
      <c r="H14" s="55">
        <v>21</v>
      </c>
      <c r="I14" s="17">
        <f t="shared" si="0"/>
        <v>41</v>
      </c>
      <c r="J14" s="55">
        <v>9864537448</v>
      </c>
      <c r="K14" s="53" t="s">
        <v>361</v>
      </c>
      <c r="L14" s="53" t="s">
        <v>625</v>
      </c>
      <c r="M14" s="53">
        <v>8720908146</v>
      </c>
      <c r="N14" s="60" t="s">
        <v>626</v>
      </c>
      <c r="O14" s="60">
        <v>8822536308</v>
      </c>
      <c r="P14" s="61">
        <v>43470</v>
      </c>
      <c r="Q14" s="53" t="s">
        <v>141</v>
      </c>
      <c r="R14" s="54">
        <v>18</v>
      </c>
      <c r="S14" s="72" t="s">
        <v>142</v>
      </c>
      <c r="T14" s="53"/>
    </row>
    <row r="15" spans="1:20">
      <c r="A15" s="4">
        <v>11</v>
      </c>
      <c r="B15" s="51" t="s">
        <v>67</v>
      </c>
      <c r="C15" s="52" t="s">
        <v>380</v>
      </c>
      <c r="D15" s="53" t="s">
        <v>27</v>
      </c>
      <c r="E15" s="52">
        <v>18050501903</v>
      </c>
      <c r="F15" s="72" t="s">
        <v>138</v>
      </c>
      <c r="G15" s="51">
        <v>63</v>
      </c>
      <c r="H15" s="51">
        <v>85</v>
      </c>
      <c r="I15" s="17">
        <f t="shared" si="0"/>
        <v>148</v>
      </c>
      <c r="J15" s="52">
        <v>9864332249</v>
      </c>
      <c r="K15" s="53" t="s">
        <v>361</v>
      </c>
      <c r="L15" s="53" t="s">
        <v>625</v>
      </c>
      <c r="M15" s="53">
        <v>8720908146</v>
      </c>
      <c r="N15" s="60" t="s">
        <v>626</v>
      </c>
      <c r="O15" s="60">
        <v>8822536308</v>
      </c>
      <c r="P15" s="61">
        <v>43470</v>
      </c>
      <c r="Q15" s="53" t="s">
        <v>141</v>
      </c>
      <c r="R15" s="54">
        <v>18</v>
      </c>
      <c r="S15" s="72" t="s">
        <v>142</v>
      </c>
      <c r="T15" s="53"/>
    </row>
    <row r="16" spans="1:20">
      <c r="A16" s="4">
        <v>12</v>
      </c>
      <c r="B16" s="51" t="s">
        <v>67</v>
      </c>
      <c r="C16" s="55" t="s">
        <v>381</v>
      </c>
      <c r="D16" s="53" t="s">
        <v>29</v>
      </c>
      <c r="E16" s="55">
        <v>167</v>
      </c>
      <c r="F16" s="72"/>
      <c r="G16" s="55">
        <v>28</v>
      </c>
      <c r="H16" s="55">
        <v>42</v>
      </c>
      <c r="I16" s="17">
        <f t="shared" si="0"/>
        <v>70</v>
      </c>
      <c r="J16" s="55">
        <v>9864963094</v>
      </c>
      <c r="K16" s="53" t="s">
        <v>421</v>
      </c>
      <c r="L16" s="53" t="s">
        <v>635</v>
      </c>
      <c r="M16" s="53">
        <v>9957543760</v>
      </c>
      <c r="N16" s="60" t="s">
        <v>422</v>
      </c>
      <c r="O16" s="60">
        <v>8752950283</v>
      </c>
      <c r="P16" s="61">
        <v>43472</v>
      </c>
      <c r="Q16" s="53" t="s">
        <v>147</v>
      </c>
      <c r="R16" s="72">
        <v>33</v>
      </c>
      <c r="S16" s="72" t="s">
        <v>160</v>
      </c>
      <c r="T16" s="53"/>
    </row>
    <row r="17" spans="1:20">
      <c r="A17" s="4">
        <v>13</v>
      </c>
      <c r="B17" s="51" t="s">
        <v>67</v>
      </c>
      <c r="C17" s="55" t="s">
        <v>382</v>
      </c>
      <c r="D17" s="53" t="s">
        <v>29</v>
      </c>
      <c r="E17" s="55">
        <v>168</v>
      </c>
      <c r="F17" s="72"/>
      <c r="G17" s="55">
        <v>25</v>
      </c>
      <c r="H17" s="55">
        <v>15</v>
      </c>
      <c r="I17" s="17">
        <f t="shared" si="0"/>
        <v>40</v>
      </c>
      <c r="J17" s="55">
        <v>9577549119</v>
      </c>
      <c r="K17" s="53" t="s">
        <v>421</v>
      </c>
      <c r="L17" s="53" t="s">
        <v>635</v>
      </c>
      <c r="M17" s="53">
        <v>9957543760</v>
      </c>
      <c r="N17" s="59" t="s">
        <v>423</v>
      </c>
      <c r="O17" s="60">
        <v>8822845443</v>
      </c>
      <c r="P17" s="61">
        <v>43472</v>
      </c>
      <c r="Q17" s="53" t="s">
        <v>147</v>
      </c>
      <c r="R17" s="72">
        <v>33</v>
      </c>
      <c r="S17" s="72" t="s">
        <v>160</v>
      </c>
      <c r="T17" s="53"/>
    </row>
    <row r="18" spans="1:20">
      <c r="A18" s="4">
        <v>14</v>
      </c>
      <c r="B18" s="51" t="s">
        <v>67</v>
      </c>
      <c r="C18" s="55" t="s">
        <v>383</v>
      </c>
      <c r="D18" s="53" t="s">
        <v>29</v>
      </c>
      <c r="E18" s="55">
        <v>169</v>
      </c>
      <c r="F18" s="72"/>
      <c r="G18" s="55">
        <v>37</v>
      </c>
      <c r="H18" s="55">
        <v>41</v>
      </c>
      <c r="I18" s="17">
        <f t="shared" si="0"/>
        <v>78</v>
      </c>
      <c r="J18" s="55">
        <v>9954479438</v>
      </c>
      <c r="K18" s="53" t="s">
        <v>421</v>
      </c>
      <c r="L18" s="53" t="s">
        <v>635</v>
      </c>
      <c r="M18" s="53">
        <v>9957543760</v>
      </c>
      <c r="N18" s="59" t="s">
        <v>423</v>
      </c>
      <c r="O18" s="60">
        <v>8822845443</v>
      </c>
      <c r="P18" s="61">
        <v>43472</v>
      </c>
      <c r="Q18" s="53" t="s">
        <v>147</v>
      </c>
      <c r="R18" s="72">
        <v>33</v>
      </c>
      <c r="S18" s="72" t="s">
        <v>142</v>
      </c>
      <c r="T18" s="53"/>
    </row>
    <row r="19" spans="1:20">
      <c r="A19" s="4">
        <v>15</v>
      </c>
      <c r="B19" s="51" t="s">
        <v>66</v>
      </c>
      <c r="C19" s="52" t="s">
        <v>384</v>
      </c>
      <c r="D19" s="53" t="s">
        <v>27</v>
      </c>
      <c r="E19" s="52">
        <v>18050502906</v>
      </c>
      <c r="F19" s="72" t="s">
        <v>138</v>
      </c>
      <c r="G19" s="51">
        <v>0</v>
      </c>
      <c r="H19" s="51">
        <v>111</v>
      </c>
      <c r="I19" s="17">
        <f t="shared" si="0"/>
        <v>111</v>
      </c>
      <c r="J19" s="52">
        <v>9401220437</v>
      </c>
      <c r="K19" s="53" t="s">
        <v>644</v>
      </c>
      <c r="L19" s="53" t="s">
        <v>161</v>
      </c>
      <c r="M19" s="53">
        <v>9508319352</v>
      </c>
      <c r="N19" s="60" t="s">
        <v>424</v>
      </c>
      <c r="O19" s="60">
        <v>9707247059</v>
      </c>
      <c r="P19" s="61">
        <v>43473</v>
      </c>
      <c r="Q19" s="53" t="s">
        <v>148</v>
      </c>
      <c r="R19" s="54">
        <v>10</v>
      </c>
      <c r="S19" s="72" t="s">
        <v>142</v>
      </c>
      <c r="T19" s="53"/>
    </row>
    <row r="20" spans="1:20">
      <c r="A20" s="4">
        <v>16</v>
      </c>
      <c r="B20" s="51" t="s">
        <v>67</v>
      </c>
      <c r="C20" s="55" t="s">
        <v>385</v>
      </c>
      <c r="D20" s="53" t="s">
        <v>29</v>
      </c>
      <c r="E20" s="55">
        <v>12</v>
      </c>
      <c r="F20" s="72"/>
      <c r="G20" s="55">
        <v>39</v>
      </c>
      <c r="H20" s="55">
        <v>34</v>
      </c>
      <c r="I20" s="17">
        <f t="shared" si="0"/>
        <v>73</v>
      </c>
      <c r="J20" s="55">
        <v>8822521743</v>
      </c>
      <c r="K20" s="53" t="s">
        <v>425</v>
      </c>
      <c r="L20" s="53" t="s">
        <v>634</v>
      </c>
      <c r="M20" s="53">
        <v>9401301317</v>
      </c>
      <c r="N20" s="60" t="s">
        <v>641</v>
      </c>
      <c r="O20" s="60">
        <v>8876664143</v>
      </c>
      <c r="P20" s="61">
        <v>43473</v>
      </c>
      <c r="Q20" s="53" t="s">
        <v>148</v>
      </c>
      <c r="R20" s="54">
        <v>10</v>
      </c>
      <c r="S20" s="72" t="s">
        <v>142</v>
      </c>
      <c r="T20" s="53"/>
    </row>
    <row r="21" spans="1:20">
      <c r="A21" s="4">
        <v>17</v>
      </c>
      <c r="B21" s="51" t="s">
        <v>66</v>
      </c>
      <c r="C21" s="55" t="s">
        <v>386</v>
      </c>
      <c r="D21" s="53" t="s">
        <v>29</v>
      </c>
      <c r="E21" s="55">
        <v>13</v>
      </c>
      <c r="F21" s="72"/>
      <c r="G21" s="55">
        <v>39</v>
      </c>
      <c r="H21" s="55">
        <v>36</v>
      </c>
      <c r="I21" s="17">
        <f t="shared" si="0"/>
        <v>75</v>
      </c>
      <c r="J21" s="55">
        <v>8011245886</v>
      </c>
      <c r="K21" s="53" t="s">
        <v>425</v>
      </c>
      <c r="L21" s="53" t="s">
        <v>634</v>
      </c>
      <c r="M21" s="53">
        <v>9401301317</v>
      </c>
      <c r="N21" s="60" t="s">
        <v>641</v>
      </c>
      <c r="O21" s="60">
        <v>8876664143</v>
      </c>
      <c r="P21" s="61">
        <v>43474</v>
      </c>
      <c r="Q21" s="53" t="s">
        <v>153</v>
      </c>
      <c r="R21" s="54">
        <v>10</v>
      </c>
      <c r="S21" s="72" t="s">
        <v>142</v>
      </c>
      <c r="T21" s="53"/>
    </row>
    <row r="22" spans="1:20">
      <c r="A22" s="4">
        <v>18</v>
      </c>
      <c r="B22" s="51" t="s">
        <v>67</v>
      </c>
      <c r="C22" s="52" t="s">
        <v>387</v>
      </c>
      <c r="D22" s="53" t="s">
        <v>27</v>
      </c>
      <c r="E22" s="52">
        <v>18050505302</v>
      </c>
      <c r="F22" s="72" t="s">
        <v>138</v>
      </c>
      <c r="G22" s="51">
        <v>41</v>
      </c>
      <c r="H22" s="51">
        <v>54</v>
      </c>
      <c r="I22" s="17">
        <f t="shared" si="0"/>
        <v>95</v>
      </c>
      <c r="J22" s="52">
        <v>9706754483</v>
      </c>
      <c r="K22" s="53" t="s">
        <v>149</v>
      </c>
      <c r="L22" s="53" t="s">
        <v>587</v>
      </c>
      <c r="M22" s="53">
        <v>9706750216</v>
      </c>
      <c r="N22" s="60" t="s">
        <v>424</v>
      </c>
      <c r="O22" s="60">
        <v>9707247059</v>
      </c>
      <c r="P22" s="61">
        <v>43474</v>
      </c>
      <c r="Q22" s="53" t="s">
        <v>153</v>
      </c>
      <c r="R22" s="54">
        <v>10</v>
      </c>
      <c r="S22" s="72" t="s">
        <v>142</v>
      </c>
      <c r="T22" s="53"/>
    </row>
    <row r="23" spans="1:20">
      <c r="A23" s="4">
        <v>19</v>
      </c>
      <c r="B23" s="51" t="s">
        <v>66</v>
      </c>
      <c r="C23" s="52" t="s">
        <v>388</v>
      </c>
      <c r="D23" s="53" t="s">
        <v>27</v>
      </c>
      <c r="E23" s="52">
        <v>18050511307</v>
      </c>
      <c r="F23" s="72" t="s">
        <v>138</v>
      </c>
      <c r="G23" s="51">
        <v>64</v>
      </c>
      <c r="H23" s="51">
        <v>62</v>
      </c>
      <c r="I23" s="17">
        <f t="shared" si="0"/>
        <v>126</v>
      </c>
      <c r="J23" s="52">
        <v>9864434277</v>
      </c>
      <c r="K23" s="53" t="s">
        <v>280</v>
      </c>
      <c r="L23" s="53" t="s">
        <v>645</v>
      </c>
      <c r="M23" s="53">
        <v>8254909436</v>
      </c>
      <c r="N23" s="60" t="s">
        <v>145</v>
      </c>
      <c r="O23" s="60">
        <v>9678638658</v>
      </c>
      <c r="P23" s="61">
        <v>43475</v>
      </c>
      <c r="Q23" s="53" t="s">
        <v>154</v>
      </c>
      <c r="R23" s="72">
        <v>8</v>
      </c>
      <c r="S23" s="72" t="s">
        <v>142</v>
      </c>
      <c r="T23" s="53"/>
    </row>
    <row r="24" spans="1:20">
      <c r="A24" s="4">
        <v>20</v>
      </c>
      <c r="B24" s="51" t="s">
        <v>67</v>
      </c>
      <c r="C24" s="55" t="s">
        <v>340</v>
      </c>
      <c r="D24" s="53" t="s">
        <v>29</v>
      </c>
      <c r="E24" s="55">
        <v>95</v>
      </c>
      <c r="F24" s="72"/>
      <c r="G24" s="55">
        <v>32</v>
      </c>
      <c r="H24" s="55">
        <v>36</v>
      </c>
      <c r="I24" s="17">
        <f t="shared" si="0"/>
        <v>68</v>
      </c>
      <c r="J24" s="55">
        <v>970738912</v>
      </c>
      <c r="K24" s="53" t="s">
        <v>426</v>
      </c>
      <c r="L24" s="53" t="s">
        <v>151</v>
      </c>
      <c r="M24" s="53">
        <v>9613337247</v>
      </c>
      <c r="N24" s="60" t="s">
        <v>370</v>
      </c>
      <c r="O24" s="60">
        <v>9864586203</v>
      </c>
      <c r="P24" s="61">
        <v>43475</v>
      </c>
      <c r="Q24" s="53" t="s">
        <v>154</v>
      </c>
      <c r="R24" s="72">
        <v>20</v>
      </c>
      <c r="S24" s="72" t="s">
        <v>160</v>
      </c>
      <c r="T24" s="53"/>
    </row>
    <row r="25" spans="1:20">
      <c r="A25" s="4">
        <v>21</v>
      </c>
      <c r="B25" s="51" t="s">
        <v>67</v>
      </c>
      <c r="C25" s="55" t="s">
        <v>341</v>
      </c>
      <c r="D25" s="53" t="s">
        <v>29</v>
      </c>
      <c r="E25" s="55">
        <v>117</v>
      </c>
      <c r="F25" s="72"/>
      <c r="G25" s="55">
        <v>27</v>
      </c>
      <c r="H25" s="55">
        <v>40</v>
      </c>
      <c r="I25" s="17">
        <f t="shared" si="0"/>
        <v>67</v>
      </c>
      <c r="J25" s="55">
        <v>8822250508</v>
      </c>
      <c r="K25" s="53" t="s">
        <v>426</v>
      </c>
      <c r="L25" s="53" t="s">
        <v>151</v>
      </c>
      <c r="M25" s="53">
        <v>9613337247</v>
      </c>
      <c r="N25" s="60" t="s">
        <v>370</v>
      </c>
      <c r="O25" s="60">
        <v>9864586203</v>
      </c>
      <c r="P25" s="61">
        <v>43475</v>
      </c>
      <c r="Q25" s="53" t="s">
        <v>154</v>
      </c>
      <c r="R25" s="72">
        <v>20</v>
      </c>
      <c r="S25" s="72" t="s">
        <v>160</v>
      </c>
      <c r="T25" s="53"/>
    </row>
    <row r="26" spans="1:20">
      <c r="A26" s="4">
        <v>22</v>
      </c>
      <c r="B26" s="51" t="s">
        <v>66</v>
      </c>
      <c r="C26" s="52" t="s">
        <v>389</v>
      </c>
      <c r="D26" s="53" t="s">
        <v>27</v>
      </c>
      <c r="E26" s="52">
        <v>18050511805</v>
      </c>
      <c r="F26" s="72" t="s">
        <v>138</v>
      </c>
      <c r="G26" s="51">
        <v>39</v>
      </c>
      <c r="H26" s="51">
        <v>91</v>
      </c>
      <c r="I26" s="17">
        <f t="shared" si="0"/>
        <v>130</v>
      </c>
      <c r="J26" s="52">
        <v>9859927978</v>
      </c>
      <c r="K26" s="53" t="s">
        <v>642</v>
      </c>
      <c r="L26" s="53" t="s">
        <v>638</v>
      </c>
      <c r="M26" s="53">
        <v>9613377205</v>
      </c>
      <c r="N26" s="60" t="s">
        <v>497</v>
      </c>
      <c r="O26" s="60">
        <v>9577357042</v>
      </c>
      <c r="P26" s="61">
        <v>43476</v>
      </c>
      <c r="Q26" s="53" t="s">
        <v>155</v>
      </c>
      <c r="R26" s="72">
        <v>27</v>
      </c>
      <c r="S26" s="72" t="s">
        <v>142</v>
      </c>
      <c r="T26" s="53"/>
    </row>
    <row r="27" spans="1:20">
      <c r="A27" s="4">
        <v>23</v>
      </c>
      <c r="B27" s="51" t="s">
        <v>67</v>
      </c>
      <c r="C27" s="55" t="s">
        <v>390</v>
      </c>
      <c r="D27" s="53" t="s">
        <v>29</v>
      </c>
      <c r="E27" s="55">
        <v>179</v>
      </c>
      <c r="F27" s="52"/>
      <c r="G27" s="55">
        <v>33</v>
      </c>
      <c r="H27" s="55">
        <v>33</v>
      </c>
      <c r="I27" s="17">
        <f t="shared" si="0"/>
        <v>66</v>
      </c>
      <c r="J27" s="55">
        <v>9706715204</v>
      </c>
      <c r="K27" s="53" t="s">
        <v>235</v>
      </c>
      <c r="L27" s="53" t="s">
        <v>236</v>
      </c>
      <c r="M27" s="53">
        <v>8255003437</v>
      </c>
      <c r="N27" s="60" t="s">
        <v>646</v>
      </c>
      <c r="O27" s="60">
        <v>8812848434</v>
      </c>
      <c r="P27" s="61">
        <v>43476</v>
      </c>
      <c r="Q27" s="53" t="s">
        <v>155</v>
      </c>
      <c r="R27" s="72">
        <v>7</v>
      </c>
      <c r="S27" s="72" t="s">
        <v>142</v>
      </c>
      <c r="T27" s="53"/>
    </row>
    <row r="28" spans="1:20">
      <c r="A28" s="4">
        <v>24</v>
      </c>
      <c r="B28" s="51" t="s">
        <v>66</v>
      </c>
      <c r="C28" s="55" t="s">
        <v>391</v>
      </c>
      <c r="D28" s="53" t="s">
        <v>29</v>
      </c>
      <c r="E28" s="55">
        <v>180</v>
      </c>
      <c r="F28" s="72"/>
      <c r="G28" s="55">
        <v>35</v>
      </c>
      <c r="H28" s="55">
        <v>30</v>
      </c>
      <c r="I28" s="17">
        <f t="shared" si="0"/>
        <v>65</v>
      </c>
      <c r="J28" s="55">
        <v>7399859871</v>
      </c>
      <c r="K28" s="53" t="s">
        <v>425</v>
      </c>
      <c r="L28" s="53" t="s">
        <v>634</v>
      </c>
      <c r="M28" s="53">
        <v>9401301317</v>
      </c>
      <c r="N28" s="60" t="s">
        <v>641</v>
      </c>
      <c r="O28" s="60">
        <v>8876664143</v>
      </c>
      <c r="P28" s="61">
        <v>43477</v>
      </c>
      <c r="Q28" s="53" t="s">
        <v>141</v>
      </c>
      <c r="R28" s="72">
        <v>7</v>
      </c>
      <c r="S28" s="72" t="s">
        <v>142</v>
      </c>
      <c r="T28" s="53"/>
    </row>
    <row r="29" spans="1:20">
      <c r="A29" s="4">
        <v>25</v>
      </c>
      <c r="B29" s="51" t="s">
        <v>67</v>
      </c>
      <c r="C29" s="55" t="s">
        <v>392</v>
      </c>
      <c r="D29" s="53" t="s">
        <v>29</v>
      </c>
      <c r="E29" s="55">
        <v>13</v>
      </c>
      <c r="F29" s="72"/>
      <c r="G29" s="55">
        <v>42</v>
      </c>
      <c r="H29" s="55">
        <v>25</v>
      </c>
      <c r="I29" s="17">
        <f t="shared" si="0"/>
        <v>67</v>
      </c>
      <c r="J29" s="55">
        <v>9859431304</v>
      </c>
      <c r="K29" s="53" t="s">
        <v>427</v>
      </c>
      <c r="L29" s="53" t="s">
        <v>643</v>
      </c>
      <c r="M29" s="53">
        <v>9957202116</v>
      </c>
      <c r="N29" s="60" t="s">
        <v>429</v>
      </c>
      <c r="O29" s="60">
        <v>8822387535</v>
      </c>
      <c r="P29" s="61">
        <v>43477</v>
      </c>
      <c r="Q29" s="53" t="s">
        <v>141</v>
      </c>
      <c r="R29" s="72">
        <v>24</v>
      </c>
      <c r="S29" s="72" t="s">
        <v>142</v>
      </c>
      <c r="T29" s="53"/>
    </row>
    <row r="30" spans="1:20">
      <c r="A30" s="4">
        <v>26</v>
      </c>
      <c r="B30" s="51" t="s">
        <v>67</v>
      </c>
      <c r="C30" s="55" t="s">
        <v>393</v>
      </c>
      <c r="D30" s="53" t="s">
        <v>29</v>
      </c>
      <c r="E30" s="55">
        <v>14</v>
      </c>
      <c r="F30" s="72"/>
      <c r="G30" s="55">
        <v>49</v>
      </c>
      <c r="H30" s="55">
        <v>49</v>
      </c>
      <c r="I30" s="17">
        <f t="shared" si="0"/>
        <v>98</v>
      </c>
      <c r="J30" s="55">
        <v>7399136193</v>
      </c>
      <c r="K30" s="53" t="s">
        <v>427</v>
      </c>
      <c r="L30" s="53" t="s">
        <v>643</v>
      </c>
      <c r="M30" s="53">
        <v>9957202116</v>
      </c>
      <c r="N30" s="60" t="s">
        <v>429</v>
      </c>
      <c r="O30" s="60">
        <v>8822387535</v>
      </c>
      <c r="P30" s="61">
        <v>43477</v>
      </c>
      <c r="Q30" s="53" t="s">
        <v>141</v>
      </c>
      <c r="R30" s="72">
        <v>24</v>
      </c>
      <c r="S30" s="72" t="s">
        <v>142</v>
      </c>
      <c r="T30" s="53"/>
    </row>
    <row r="31" spans="1:20">
      <c r="A31" s="4">
        <v>27</v>
      </c>
      <c r="B31" s="51" t="s">
        <v>66</v>
      </c>
      <c r="C31" s="55" t="s">
        <v>394</v>
      </c>
      <c r="D31" s="53" t="s">
        <v>29</v>
      </c>
      <c r="E31" s="55">
        <v>43</v>
      </c>
      <c r="F31" s="72"/>
      <c r="G31" s="55">
        <v>48</v>
      </c>
      <c r="H31" s="55">
        <v>60</v>
      </c>
      <c r="I31" s="17">
        <f t="shared" si="0"/>
        <v>108</v>
      </c>
      <c r="J31" s="55">
        <v>9707929597</v>
      </c>
      <c r="K31" s="53" t="s">
        <v>427</v>
      </c>
      <c r="L31" s="53" t="s">
        <v>643</v>
      </c>
      <c r="M31" s="53">
        <v>9957202116</v>
      </c>
      <c r="N31" s="60" t="s">
        <v>428</v>
      </c>
      <c r="O31" s="60">
        <v>9613450341</v>
      </c>
      <c r="P31" s="61">
        <v>43479</v>
      </c>
      <c r="Q31" s="53" t="s">
        <v>147</v>
      </c>
      <c r="R31" s="72">
        <v>24</v>
      </c>
      <c r="S31" s="72" t="s">
        <v>142</v>
      </c>
      <c r="T31" s="53"/>
    </row>
    <row r="32" spans="1:20">
      <c r="A32" s="4">
        <v>28</v>
      </c>
      <c r="B32" s="51" t="s">
        <v>67</v>
      </c>
      <c r="C32" s="55" t="s">
        <v>395</v>
      </c>
      <c r="D32" s="53" t="s">
        <v>29</v>
      </c>
      <c r="E32" s="55">
        <v>44</v>
      </c>
      <c r="F32" s="72"/>
      <c r="G32" s="55">
        <v>41</v>
      </c>
      <c r="H32" s="55">
        <v>44</v>
      </c>
      <c r="I32" s="17">
        <f t="shared" si="0"/>
        <v>85</v>
      </c>
      <c r="J32" s="55">
        <v>9859077608</v>
      </c>
      <c r="K32" s="53" t="s">
        <v>427</v>
      </c>
      <c r="L32" s="53" t="s">
        <v>643</v>
      </c>
      <c r="M32" s="53">
        <v>9957202116</v>
      </c>
      <c r="N32" s="60" t="s">
        <v>429</v>
      </c>
      <c r="O32" s="60">
        <v>8822387535</v>
      </c>
      <c r="P32" s="61">
        <v>43479</v>
      </c>
      <c r="Q32" s="53" t="s">
        <v>147</v>
      </c>
      <c r="R32" s="72">
        <v>24</v>
      </c>
      <c r="S32" s="72" t="s">
        <v>142</v>
      </c>
      <c r="T32" s="53"/>
    </row>
    <row r="33" spans="1:20">
      <c r="A33" s="4">
        <v>29</v>
      </c>
      <c r="B33" s="51" t="s">
        <v>66</v>
      </c>
      <c r="C33" s="52" t="s">
        <v>396</v>
      </c>
      <c r="D33" s="53" t="s">
        <v>27</v>
      </c>
      <c r="E33" s="52">
        <v>18050516302</v>
      </c>
      <c r="F33" s="72" t="s">
        <v>84</v>
      </c>
      <c r="G33" s="51">
        <v>103</v>
      </c>
      <c r="H33" s="51">
        <v>111</v>
      </c>
      <c r="I33" s="17">
        <f t="shared" si="0"/>
        <v>214</v>
      </c>
      <c r="J33" s="52">
        <v>8876444268</v>
      </c>
      <c r="K33" s="53" t="s">
        <v>358</v>
      </c>
      <c r="L33" s="53" t="s">
        <v>611</v>
      </c>
      <c r="M33" s="53">
        <v>8876142005</v>
      </c>
      <c r="N33" s="60" t="s">
        <v>428</v>
      </c>
      <c r="O33" s="60">
        <v>9613450341</v>
      </c>
      <c r="P33" s="61">
        <v>43482</v>
      </c>
      <c r="Q33" s="53" t="s">
        <v>154</v>
      </c>
      <c r="R33" s="72">
        <v>22</v>
      </c>
      <c r="S33" s="72" t="s">
        <v>142</v>
      </c>
      <c r="T33" s="53"/>
    </row>
    <row r="34" spans="1:20">
      <c r="A34" s="4">
        <v>30</v>
      </c>
      <c r="B34" s="51" t="s">
        <v>67</v>
      </c>
      <c r="C34" s="52" t="s">
        <v>397</v>
      </c>
      <c r="D34" s="53" t="s">
        <v>27</v>
      </c>
      <c r="E34" s="52">
        <v>18050516303</v>
      </c>
      <c r="F34" s="72" t="s">
        <v>84</v>
      </c>
      <c r="G34" s="51">
        <v>11</v>
      </c>
      <c r="H34" s="51">
        <v>11</v>
      </c>
      <c r="I34" s="17">
        <f t="shared" si="0"/>
        <v>22</v>
      </c>
      <c r="J34" s="52">
        <v>9954654418</v>
      </c>
      <c r="K34" s="53" t="s">
        <v>358</v>
      </c>
      <c r="L34" s="53" t="s">
        <v>611</v>
      </c>
      <c r="M34" s="53">
        <v>8876142005</v>
      </c>
      <c r="N34" s="60" t="s">
        <v>430</v>
      </c>
      <c r="O34" s="60">
        <v>8822930157</v>
      </c>
      <c r="P34" s="61">
        <v>43482</v>
      </c>
      <c r="Q34" s="53" t="s">
        <v>154</v>
      </c>
      <c r="R34" s="72">
        <v>22</v>
      </c>
      <c r="S34" s="72" t="s">
        <v>142</v>
      </c>
      <c r="T34" s="53"/>
    </row>
    <row r="35" spans="1:20">
      <c r="A35" s="4">
        <v>31</v>
      </c>
      <c r="B35" s="51" t="s">
        <v>66</v>
      </c>
      <c r="C35" s="55" t="s">
        <v>398</v>
      </c>
      <c r="D35" s="53" t="s">
        <v>29</v>
      </c>
      <c r="E35" s="55">
        <v>63</v>
      </c>
      <c r="F35" s="72"/>
      <c r="G35" s="55">
        <v>111</v>
      </c>
      <c r="H35" s="55">
        <v>115</v>
      </c>
      <c r="I35" s="17">
        <f t="shared" si="0"/>
        <v>226</v>
      </c>
      <c r="J35" s="55">
        <v>7399520229</v>
      </c>
      <c r="K35" s="53" t="s">
        <v>358</v>
      </c>
      <c r="L35" s="53" t="s">
        <v>611</v>
      </c>
      <c r="M35" s="53">
        <v>8876142005</v>
      </c>
      <c r="N35" s="60" t="s">
        <v>431</v>
      </c>
      <c r="O35" s="60">
        <v>9577575179</v>
      </c>
      <c r="P35" s="61">
        <v>43483</v>
      </c>
      <c r="Q35" s="53" t="s">
        <v>155</v>
      </c>
      <c r="R35" s="54">
        <v>14</v>
      </c>
      <c r="S35" s="72" t="s">
        <v>142</v>
      </c>
      <c r="T35" s="53"/>
    </row>
    <row r="36" spans="1:20">
      <c r="A36" s="4">
        <v>32</v>
      </c>
      <c r="B36" s="51" t="s">
        <v>67</v>
      </c>
      <c r="C36" s="66" t="s">
        <v>399</v>
      </c>
      <c r="D36" s="53" t="s">
        <v>29</v>
      </c>
      <c r="E36" s="52">
        <v>44</v>
      </c>
      <c r="F36" s="72"/>
      <c r="G36" s="51">
        <v>64</v>
      </c>
      <c r="H36" s="51">
        <v>45</v>
      </c>
      <c r="I36" s="17">
        <f t="shared" si="0"/>
        <v>109</v>
      </c>
      <c r="J36" s="73">
        <v>9707317635</v>
      </c>
      <c r="K36" s="53" t="s">
        <v>74</v>
      </c>
      <c r="L36" s="53" t="s">
        <v>634</v>
      </c>
      <c r="M36" s="53">
        <v>9401301317</v>
      </c>
      <c r="N36" s="60" t="s">
        <v>641</v>
      </c>
      <c r="O36" s="60">
        <v>8876664143</v>
      </c>
      <c r="P36" s="61">
        <v>43483</v>
      </c>
      <c r="Q36" s="53" t="s">
        <v>155</v>
      </c>
      <c r="R36" s="54">
        <v>6</v>
      </c>
      <c r="S36" s="72" t="s">
        <v>142</v>
      </c>
      <c r="T36" s="53"/>
    </row>
    <row r="37" spans="1:20">
      <c r="A37" s="4">
        <v>33</v>
      </c>
      <c r="B37" s="51" t="s">
        <v>66</v>
      </c>
      <c r="C37" s="52" t="s">
        <v>400</v>
      </c>
      <c r="D37" s="53" t="s">
        <v>27</v>
      </c>
      <c r="E37" s="52">
        <v>18050516001</v>
      </c>
      <c r="F37" s="72" t="s">
        <v>84</v>
      </c>
      <c r="G37" s="51">
        <v>61</v>
      </c>
      <c r="H37" s="51">
        <v>56</v>
      </c>
      <c r="I37" s="17">
        <f t="shared" si="0"/>
        <v>117</v>
      </c>
      <c r="J37" s="52">
        <v>7399288878</v>
      </c>
      <c r="K37" s="53" t="s">
        <v>364</v>
      </c>
      <c r="L37" s="53" t="s">
        <v>628</v>
      </c>
      <c r="M37" s="53">
        <v>9613831934</v>
      </c>
      <c r="N37" s="60" t="s">
        <v>365</v>
      </c>
      <c r="O37" s="60">
        <v>8761992604</v>
      </c>
      <c r="P37" s="61">
        <v>43484</v>
      </c>
      <c r="Q37" s="53" t="s">
        <v>141</v>
      </c>
      <c r="R37" s="54">
        <v>18</v>
      </c>
      <c r="S37" s="72" t="s">
        <v>142</v>
      </c>
      <c r="T37" s="53"/>
    </row>
    <row r="38" spans="1:20" ht="25.5">
      <c r="A38" s="4">
        <v>34</v>
      </c>
      <c r="B38" s="51" t="s">
        <v>67</v>
      </c>
      <c r="C38" s="52" t="s">
        <v>401</v>
      </c>
      <c r="D38" s="53" t="s">
        <v>27</v>
      </c>
      <c r="E38" s="52">
        <v>18050516002</v>
      </c>
      <c r="F38" s="72" t="s">
        <v>84</v>
      </c>
      <c r="G38" s="51">
        <v>59</v>
      </c>
      <c r="H38" s="51">
        <v>84</v>
      </c>
      <c r="I38" s="17">
        <f t="shared" si="0"/>
        <v>143</v>
      </c>
      <c r="J38" s="52">
        <v>9854404052</v>
      </c>
      <c r="K38" s="53" t="s">
        <v>364</v>
      </c>
      <c r="L38" s="53" t="s">
        <v>628</v>
      </c>
      <c r="M38" s="53">
        <v>9613831934</v>
      </c>
      <c r="N38" s="60" t="s">
        <v>365</v>
      </c>
      <c r="O38" s="60">
        <v>8761992604</v>
      </c>
      <c r="P38" s="61">
        <v>43484</v>
      </c>
      <c r="Q38" s="53" t="s">
        <v>141</v>
      </c>
      <c r="R38" s="54">
        <v>18</v>
      </c>
      <c r="S38" s="72" t="s">
        <v>142</v>
      </c>
      <c r="T38" s="53"/>
    </row>
    <row r="39" spans="1:20">
      <c r="A39" s="4">
        <v>35</v>
      </c>
      <c r="B39" s="51" t="s">
        <v>66</v>
      </c>
      <c r="C39" s="52" t="s">
        <v>402</v>
      </c>
      <c r="D39" s="53" t="s">
        <v>27</v>
      </c>
      <c r="E39" s="52">
        <v>18050516904</v>
      </c>
      <c r="F39" s="72" t="s">
        <v>138</v>
      </c>
      <c r="G39" s="51">
        <v>80</v>
      </c>
      <c r="H39" s="51">
        <v>116</v>
      </c>
      <c r="I39" s="17">
        <f t="shared" si="0"/>
        <v>196</v>
      </c>
      <c r="J39" s="52">
        <v>9613533920</v>
      </c>
      <c r="K39" s="53" t="s">
        <v>363</v>
      </c>
      <c r="L39" s="53" t="s">
        <v>627</v>
      </c>
      <c r="M39" s="53">
        <v>9957739484</v>
      </c>
      <c r="N39" s="60" t="s">
        <v>609</v>
      </c>
      <c r="O39" s="60">
        <v>9859547442</v>
      </c>
      <c r="P39" s="61">
        <v>43486</v>
      </c>
      <c r="Q39" s="53" t="s">
        <v>147</v>
      </c>
      <c r="R39" s="72">
        <v>27</v>
      </c>
      <c r="S39" s="72" t="s">
        <v>142</v>
      </c>
      <c r="T39" s="53"/>
    </row>
    <row r="40" spans="1:20">
      <c r="A40" s="4">
        <v>36</v>
      </c>
      <c r="B40" s="51" t="s">
        <v>67</v>
      </c>
      <c r="C40" s="55" t="s">
        <v>403</v>
      </c>
      <c r="D40" s="53" t="s">
        <v>29</v>
      </c>
      <c r="E40" s="55">
        <v>17</v>
      </c>
      <c r="F40" s="72"/>
      <c r="G40" s="55">
        <v>65</v>
      </c>
      <c r="H40" s="55">
        <v>61</v>
      </c>
      <c r="I40" s="17">
        <f t="shared" si="0"/>
        <v>126</v>
      </c>
      <c r="J40" s="55">
        <v>961339665</v>
      </c>
      <c r="K40" s="53" t="s">
        <v>364</v>
      </c>
      <c r="L40" s="53" t="s">
        <v>628</v>
      </c>
      <c r="M40" s="53">
        <v>9613831934</v>
      </c>
      <c r="N40" s="60" t="s">
        <v>365</v>
      </c>
      <c r="O40" s="60">
        <v>8761992604</v>
      </c>
      <c r="P40" s="61">
        <v>43486</v>
      </c>
      <c r="Q40" s="53" t="s">
        <v>147</v>
      </c>
      <c r="R40" s="72">
        <v>7</v>
      </c>
      <c r="S40" s="72" t="s">
        <v>142</v>
      </c>
      <c r="T40" s="53"/>
    </row>
    <row r="41" spans="1:20">
      <c r="A41" s="4">
        <v>37</v>
      </c>
      <c r="B41" s="51" t="s">
        <v>66</v>
      </c>
      <c r="C41" s="55" t="s">
        <v>404</v>
      </c>
      <c r="D41" s="53" t="s">
        <v>29</v>
      </c>
      <c r="E41" s="55">
        <v>18</v>
      </c>
      <c r="F41" s="72"/>
      <c r="G41" s="55">
        <v>127</v>
      </c>
      <c r="H41" s="55">
        <v>118</v>
      </c>
      <c r="I41" s="17">
        <f t="shared" si="0"/>
        <v>245</v>
      </c>
      <c r="J41" s="55">
        <v>9577533764</v>
      </c>
      <c r="K41" s="53" t="s">
        <v>364</v>
      </c>
      <c r="L41" s="53" t="s">
        <v>628</v>
      </c>
      <c r="M41" s="53">
        <v>9613831934</v>
      </c>
      <c r="N41" s="60" t="s">
        <v>365</v>
      </c>
      <c r="O41" s="60">
        <v>8761992604</v>
      </c>
      <c r="P41" s="61">
        <v>43487</v>
      </c>
      <c r="Q41" s="53" t="s">
        <v>148</v>
      </c>
      <c r="R41" s="72">
        <v>33</v>
      </c>
      <c r="S41" s="72" t="s">
        <v>142</v>
      </c>
      <c r="T41" s="53"/>
    </row>
    <row r="42" spans="1:20">
      <c r="A42" s="4">
        <v>38</v>
      </c>
      <c r="B42" s="51" t="s">
        <v>67</v>
      </c>
      <c r="C42" s="52" t="s">
        <v>405</v>
      </c>
      <c r="D42" s="53" t="s">
        <v>27</v>
      </c>
      <c r="E42" s="52">
        <v>18050517301</v>
      </c>
      <c r="F42" s="72" t="s">
        <v>84</v>
      </c>
      <c r="G42" s="51">
        <v>77</v>
      </c>
      <c r="H42" s="51">
        <v>55</v>
      </c>
      <c r="I42" s="17">
        <f t="shared" si="0"/>
        <v>132</v>
      </c>
      <c r="J42" s="52">
        <v>9859506841</v>
      </c>
      <c r="K42" s="53" t="s">
        <v>354</v>
      </c>
      <c r="L42" s="53" t="s">
        <v>614</v>
      </c>
      <c r="M42" s="53">
        <v>8403942681</v>
      </c>
      <c r="N42" s="60" t="s">
        <v>615</v>
      </c>
      <c r="O42" s="60">
        <v>9859574279</v>
      </c>
      <c r="P42" s="61">
        <v>43487</v>
      </c>
      <c r="Q42" s="53" t="s">
        <v>148</v>
      </c>
      <c r="R42" s="72">
        <v>33</v>
      </c>
      <c r="S42" s="72" t="s">
        <v>142</v>
      </c>
      <c r="T42" s="53"/>
    </row>
    <row r="43" spans="1:20">
      <c r="A43" s="4">
        <v>39</v>
      </c>
      <c r="B43" s="51" t="s">
        <v>67</v>
      </c>
      <c r="C43" s="52" t="s">
        <v>406</v>
      </c>
      <c r="D43" s="53" t="s">
        <v>27</v>
      </c>
      <c r="E43" s="52">
        <v>18050515701</v>
      </c>
      <c r="F43" s="72" t="s">
        <v>84</v>
      </c>
      <c r="G43" s="51">
        <v>52</v>
      </c>
      <c r="H43" s="51">
        <v>75</v>
      </c>
      <c r="I43" s="17">
        <f t="shared" si="0"/>
        <v>127</v>
      </c>
      <c r="J43" s="52">
        <v>9678751002</v>
      </c>
      <c r="K43" s="53" t="s">
        <v>363</v>
      </c>
      <c r="L43" s="53" t="s">
        <v>627</v>
      </c>
      <c r="M43" s="53">
        <v>9957739484</v>
      </c>
      <c r="N43" s="60" t="s">
        <v>609</v>
      </c>
      <c r="O43" s="60">
        <v>9859547442</v>
      </c>
      <c r="P43" s="61">
        <v>43489</v>
      </c>
      <c r="Q43" s="53" t="s">
        <v>153</v>
      </c>
      <c r="R43" s="72">
        <v>10</v>
      </c>
      <c r="S43" s="72" t="s">
        <v>142</v>
      </c>
      <c r="T43" s="53"/>
    </row>
    <row r="44" spans="1:20">
      <c r="A44" s="4">
        <v>40</v>
      </c>
      <c r="B44" s="51" t="s">
        <v>66</v>
      </c>
      <c r="C44" s="52" t="s">
        <v>407</v>
      </c>
      <c r="D44" s="53" t="s">
        <v>27</v>
      </c>
      <c r="E44" s="52">
        <v>18050517701</v>
      </c>
      <c r="F44" s="72" t="s">
        <v>84</v>
      </c>
      <c r="G44" s="51">
        <v>93</v>
      </c>
      <c r="H44" s="51">
        <v>91</v>
      </c>
      <c r="I44" s="17">
        <f t="shared" si="0"/>
        <v>184</v>
      </c>
      <c r="J44" s="52">
        <v>9577212299</v>
      </c>
      <c r="K44" s="53" t="s">
        <v>354</v>
      </c>
      <c r="L44" s="53" t="s">
        <v>614</v>
      </c>
      <c r="M44" s="53">
        <v>8403942681</v>
      </c>
      <c r="N44" s="60" t="s">
        <v>615</v>
      </c>
      <c r="O44" s="60">
        <v>9859574279</v>
      </c>
      <c r="P44" s="61">
        <v>43489</v>
      </c>
      <c r="Q44" s="53" t="s">
        <v>153</v>
      </c>
      <c r="R44" s="72">
        <v>15</v>
      </c>
      <c r="S44" s="72" t="s">
        <v>142</v>
      </c>
      <c r="T44" s="53"/>
    </row>
    <row r="45" spans="1:20">
      <c r="A45" s="4">
        <v>41</v>
      </c>
      <c r="B45" s="51" t="s">
        <v>66</v>
      </c>
      <c r="C45" s="52" t="s">
        <v>408</v>
      </c>
      <c r="D45" s="53" t="s">
        <v>27</v>
      </c>
      <c r="E45" s="52">
        <v>18050500103</v>
      </c>
      <c r="F45" s="72" t="s">
        <v>138</v>
      </c>
      <c r="G45" s="51">
        <v>57</v>
      </c>
      <c r="H45" s="51">
        <v>61</v>
      </c>
      <c r="I45" s="17">
        <f t="shared" si="0"/>
        <v>118</v>
      </c>
      <c r="J45" s="52">
        <v>9435756206</v>
      </c>
      <c r="K45" s="53" t="s">
        <v>165</v>
      </c>
      <c r="L45" s="57" t="s">
        <v>166</v>
      </c>
      <c r="M45" s="58">
        <v>9854364229</v>
      </c>
      <c r="N45" s="59" t="s">
        <v>167</v>
      </c>
      <c r="O45" s="60">
        <v>9859516827</v>
      </c>
      <c r="P45" s="61">
        <v>43490</v>
      </c>
      <c r="Q45" s="53" t="s">
        <v>154</v>
      </c>
      <c r="R45" s="72">
        <v>10</v>
      </c>
      <c r="S45" s="72" t="s">
        <v>142</v>
      </c>
      <c r="T45" s="53"/>
    </row>
    <row r="46" spans="1:20">
      <c r="A46" s="4">
        <v>42</v>
      </c>
      <c r="B46" s="51" t="s">
        <v>67</v>
      </c>
      <c r="C46" s="52" t="s">
        <v>409</v>
      </c>
      <c r="D46" s="53" t="s">
        <v>27</v>
      </c>
      <c r="E46" s="52">
        <v>18050518002</v>
      </c>
      <c r="F46" s="72" t="s">
        <v>138</v>
      </c>
      <c r="G46" s="51">
        <v>65</v>
      </c>
      <c r="H46" s="51">
        <v>48</v>
      </c>
      <c r="I46" s="17">
        <f t="shared" si="0"/>
        <v>113</v>
      </c>
      <c r="J46" s="52">
        <v>9859852893</v>
      </c>
      <c r="K46" s="53" t="s">
        <v>354</v>
      </c>
      <c r="L46" s="53" t="s">
        <v>614</v>
      </c>
      <c r="M46" s="53">
        <v>8403942681</v>
      </c>
      <c r="N46" s="60" t="s">
        <v>615</v>
      </c>
      <c r="O46" s="60">
        <v>9859574279</v>
      </c>
      <c r="P46" s="61">
        <v>43490</v>
      </c>
      <c r="Q46" s="53" t="s">
        <v>154</v>
      </c>
      <c r="R46" s="72">
        <v>17</v>
      </c>
      <c r="S46" s="72" t="s">
        <v>142</v>
      </c>
      <c r="T46" s="53"/>
    </row>
    <row r="47" spans="1:20">
      <c r="A47" s="4">
        <v>43</v>
      </c>
      <c r="B47" s="51" t="s">
        <v>67</v>
      </c>
      <c r="C47" s="55" t="s">
        <v>410</v>
      </c>
      <c r="D47" s="53" t="s">
        <v>29</v>
      </c>
      <c r="E47" s="55">
        <v>19</v>
      </c>
      <c r="F47" s="72"/>
      <c r="G47" s="55">
        <v>73</v>
      </c>
      <c r="H47" s="55">
        <v>81</v>
      </c>
      <c r="I47" s="17">
        <f t="shared" si="0"/>
        <v>154</v>
      </c>
      <c r="J47" s="55">
        <v>8822927749</v>
      </c>
      <c r="K47" s="53" t="s">
        <v>149</v>
      </c>
      <c r="L47" s="53" t="s">
        <v>587</v>
      </c>
      <c r="M47" s="53">
        <v>9706750216</v>
      </c>
      <c r="N47" s="60" t="s">
        <v>424</v>
      </c>
      <c r="O47" s="60">
        <v>9707247059</v>
      </c>
      <c r="P47" s="61">
        <v>43493</v>
      </c>
      <c r="Q47" s="53" t="s">
        <v>147</v>
      </c>
      <c r="R47" s="72">
        <v>14</v>
      </c>
      <c r="S47" s="72" t="s">
        <v>142</v>
      </c>
      <c r="T47" s="53"/>
    </row>
    <row r="48" spans="1:20">
      <c r="A48" s="4">
        <v>44</v>
      </c>
      <c r="B48" s="51" t="s">
        <v>66</v>
      </c>
      <c r="C48" s="52" t="s">
        <v>214</v>
      </c>
      <c r="D48" s="53" t="s">
        <v>27</v>
      </c>
      <c r="E48" s="52">
        <v>18050516902</v>
      </c>
      <c r="F48" s="72" t="s">
        <v>84</v>
      </c>
      <c r="G48" s="51">
        <v>62</v>
      </c>
      <c r="H48" s="51">
        <v>56</v>
      </c>
      <c r="I48" s="17">
        <f t="shared" si="0"/>
        <v>118</v>
      </c>
      <c r="J48" s="52">
        <v>9613413097</v>
      </c>
      <c r="K48" s="53" t="s">
        <v>363</v>
      </c>
      <c r="L48" s="53" t="s">
        <v>627</v>
      </c>
      <c r="M48" s="53">
        <v>9957739484</v>
      </c>
      <c r="N48" s="60" t="s">
        <v>609</v>
      </c>
      <c r="O48" s="60">
        <v>9859547442</v>
      </c>
      <c r="P48" s="61">
        <v>43493</v>
      </c>
      <c r="Q48" s="53" t="s">
        <v>147</v>
      </c>
      <c r="R48" s="72">
        <v>7</v>
      </c>
      <c r="S48" s="72" t="s">
        <v>142</v>
      </c>
      <c r="T48" s="53"/>
    </row>
    <row r="49" spans="1:20">
      <c r="A49" s="4">
        <v>45</v>
      </c>
      <c r="B49" s="51" t="s">
        <v>66</v>
      </c>
      <c r="C49" s="55" t="s">
        <v>411</v>
      </c>
      <c r="D49" s="53" t="s">
        <v>29</v>
      </c>
      <c r="E49" s="55">
        <v>2</v>
      </c>
      <c r="F49" s="72"/>
      <c r="G49" s="55">
        <v>23</v>
      </c>
      <c r="H49" s="55">
        <v>27</v>
      </c>
      <c r="I49" s="17">
        <f t="shared" si="0"/>
        <v>50</v>
      </c>
      <c r="J49" s="55">
        <v>9508633411</v>
      </c>
      <c r="K49" s="53" t="s">
        <v>433</v>
      </c>
      <c r="L49" s="53" t="s">
        <v>636</v>
      </c>
      <c r="M49" s="53">
        <v>8753031398</v>
      </c>
      <c r="N49" s="60" t="s">
        <v>637</v>
      </c>
      <c r="O49" s="60">
        <v>9859511982</v>
      </c>
      <c r="P49" s="61">
        <v>43495</v>
      </c>
      <c r="Q49" s="53" t="s">
        <v>153</v>
      </c>
      <c r="R49" s="54">
        <v>25</v>
      </c>
      <c r="S49" s="72" t="s">
        <v>142</v>
      </c>
      <c r="T49" s="53"/>
    </row>
    <row r="50" spans="1:20">
      <c r="A50" s="4">
        <v>46</v>
      </c>
      <c r="B50" s="51" t="s">
        <v>67</v>
      </c>
      <c r="C50" s="55" t="s">
        <v>412</v>
      </c>
      <c r="D50" s="53" t="s">
        <v>29</v>
      </c>
      <c r="E50" s="55">
        <v>3</v>
      </c>
      <c r="F50" s="72"/>
      <c r="G50" s="55">
        <v>38</v>
      </c>
      <c r="H50" s="55">
        <v>35</v>
      </c>
      <c r="I50" s="17">
        <f t="shared" si="0"/>
        <v>73</v>
      </c>
      <c r="J50" s="55">
        <v>8822611479</v>
      </c>
      <c r="K50" s="53" t="s">
        <v>433</v>
      </c>
      <c r="L50" s="53" t="s">
        <v>636</v>
      </c>
      <c r="M50" s="53">
        <v>8753031398</v>
      </c>
      <c r="N50" s="60" t="s">
        <v>637</v>
      </c>
      <c r="O50" s="60">
        <v>9859511982</v>
      </c>
      <c r="P50" s="61">
        <v>43495</v>
      </c>
      <c r="Q50" s="53" t="s">
        <v>153</v>
      </c>
      <c r="R50" s="54">
        <v>25</v>
      </c>
      <c r="S50" s="72" t="s">
        <v>142</v>
      </c>
      <c r="T50" s="53"/>
    </row>
    <row r="51" spans="1:20">
      <c r="A51" s="4">
        <v>47</v>
      </c>
      <c r="B51" s="51"/>
      <c r="C51" s="52"/>
      <c r="D51" s="53"/>
      <c r="E51" s="52"/>
      <c r="F51" s="72"/>
      <c r="G51" s="51"/>
      <c r="H51" s="51"/>
      <c r="I51" s="17">
        <v>0</v>
      </c>
      <c r="J51" s="52"/>
      <c r="K51" s="53"/>
      <c r="L51" s="53"/>
      <c r="M51" s="53"/>
      <c r="N51" s="60"/>
      <c r="O51" s="60"/>
      <c r="P51" s="61"/>
      <c r="Q51" s="53"/>
      <c r="R51" s="54"/>
      <c r="S51" s="72"/>
      <c r="T51" s="53"/>
    </row>
    <row r="52" spans="1:20">
      <c r="A52" s="4">
        <v>48</v>
      </c>
      <c r="B52" s="51"/>
      <c r="C52" s="52"/>
      <c r="D52" s="53"/>
      <c r="E52" s="52"/>
      <c r="F52" s="72"/>
      <c r="G52" s="51"/>
      <c r="H52" s="51"/>
      <c r="I52" s="17">
        <v>0</v>
      </c>
      <c r="J52" s="52"/>
      <c r="K52" s="53"/>
      <c r="L52" s="53"/>
      <c r="M52" s="53"/>
      <c r="N52" s="60"/>
      <c r="O52" s="60"/>
      <c r="P52" s="61"/>
      <c r="Q52" s="53"/>
      <c r="R52" s="54"/>
      <c r="S52" s="72"/>
      <c r="T52" s="53"/>
    </row>
    <row r="53" spans="1:20">
      <c r="A53" s="4">
        <v>49</v>
      </c>
      <c r="B53" s="51"/>
      <c r="C53" s="52"/>
      <c r="D53" s="53"/>
      <c r="E53" s="52"/>
      <c r="F53" s="72"/>
      <c r="G53" s="51"/>
      <c r="H53" s="51"/>
      <c r="I53" s="17">
        <v>0</v>
      </c>
      <c r="J53" s="52"/>
      <c r="K53" s="53"/>
      <c r="L53" s="53"/>
      <c r="M53" s="53"/>
      <c r="N53" s="60"/>
      <c r="O53" s="60"/>
      <c r="P53" s="61"/>
      <c r="Q53" s="53"/>
      <c r="R53" s="54"/>
      <c r="S53" s="72"/>
      <c r="T53" s="53"/>
    </row>
    <row r="54" spans="1:20">
      <c r="A54" s="4">
        <v>50</v>
      </c>
      <c r="B54" s="51"/>
      <c r="C54" s="78"/>
      <c r="D54" s="53"/>
      <c r="E54" s="70"/>
      <c r="F54" s="53"/>
      <c r="G54" s="77"/>
      <c r="H54" s="77"/>
      <c r="I54" s="17">
        <v>0</v>
      </c>
      <c r="J54" s="70"/>
      <c r="K54" s="53"/>
      <c r="L54" s="53"/>
      <c r="M54" s="53"/>
      <c r="N54" s="60"/>
      <c r="O54" s="60"/>
      <c r="P54" s="61"/>
      <c r="Q54" s="53"/>
      <c r="R54" s="53"/>
      <c r="S54" s="72"/>
      <c r="T54" s="53"/>
    </row>
    <row r="55" spans="1:20">
      <c r="A55" s="4">
        <v>51</v>
      </c>
      <c r="B55" s="51"/>
      <c r="C55" s="69"/>
      <c r="D55" s="53"/>
      <c r="E55" s="70"/>
      <c r="F55" s="53"/>
      <c r="G55" s="77"/>
      <c r="H55" s="77"/>
      <c r="I55" s="17">
        <v>0</v>
      </c>
      <c r="J55" s="70"/>
      <c r="K55" s="53"/>
      <c r="L55" s="53"/>
      <c r="M55" s="53"/>
      <c r="N55" s="60"/>
      <c r="O55" s="60"/>
      <c r="P55" s="61"/>
      <c r="Q55" s="53"/>
      <c r="R55" s="53"/>
      <c r="S55" s="72"/>
      <c r="T55" s="53"/>
    </row>
    <row r="56" spans="1:20">
      <c r="A56" s="4">
        <v>52</v>
      </c>
      <c r="B56" s="51"/>
      <c r="C56" s="69"/>
      <c r="D56" s="53"/>
      <c r="E56" s="70"/>
      <c r="F56" s="53"/>
      <c r="G56" s="77"/>
      <c r="H56" s="77"/>
      <c r="I56" s="17">
        <f t="shared" si="0"/>
        <v>0</v>
      </c>
      <c r="J56" s="70"/>
      <c r="K56" s="53"/>
      <c r="L56" s="53"/>
      <c r="M56" s="53"/>
      <c r="N56" s="53"/>
      <c r="O56" s="53"/>
      <c r="P56" s="61"/>
      <c r="Q56" s="53"/>
      <c r="R56" s="53"/>
      <c r="S56" s="72"/>
      <c r="T56" s="53"/>
    </row>
    <row r="57" spans="1:20">
      <c r="A57" s="4">
        <v>53</v>
      </c>
      <c r="B57" s="51"/>
      <c r="C57" s="69"/>
      <c r="D57" s="53"/>
      <c r="E57" s="70"/>
      <c r="F57" s="53"/>
      <c r="G57" s="77"/>
      <c r="H57" s="77"/>
      <c r="I57" s="17">
        <f t="shared" si="0"/>
        <v>0</v>
      </c>
      <c r="J57" s="70"/>
      <c r="K57" s="53"/>
      <c r="L57" s="53"/>
      <c r="M57" s="53"/>
      <c r="N57" s="53"/>
      <c r="O57" s="53"/>
      <c r="P57" s="61"/>
      <c r="Q57" s="53"/>
      <c r="R57" s="53"/>
      <c r="S57" s="72"/>
      <c r="T57" s="53"/>
    </row>
    <row r="58" spans="1:20">
      <c r="A58" s="4">
        <v>54</v>
      </c>
      <c r="B58" s="51"/>
      <c r="C58" s="78"/>
      <c r="D58" s="53"/>
      <c r="E58" s="70"/>
      <c r="F58" s="53"/>
      <c r="G58" s="77"/>
      <c r="H58" s="77"/>
      <c r="I58" s="17">
        <f t="shared" si="0"/>
        <v>0</v>
      </c>
      <c r="J58" s="70"/>
      <c r="K58" s="53"/>
      <c r="L58" s="53"/>
      <c r="M58" s="53"/>
      <c r="N58" s="53"/>
      <c r="O58" s="53"/>
      <c r="P58" s="61"/>
      <c r="Q58" s="53"/>
      <c r="R58" s="53"/>
      <c r="S58" s="72"/>
      <c r="T58" s="53"/>
    </row>
    <row r="59" spans="1:20">
      <c r="A59" s="4">
        <v>55</v>
      </c>
      <c r="B59" s="51"/>
      <c r="C59" s="67"/>
      <c r="D59" s="53"/>
      <c r="E59" s="70"/>
      <c r="F59" s="53"/>
      <c r="G59" s="77"/>
      <c r="H59" s="77"/>
      <c r="I59" s="17">
        <f t="shared" si="0"/>
        <v>0</v>
      </c>
      <c r="J59" s="70"/>
      <c r="K59" s="53"/>
      <c r="L59" s="53"/>
      <c r="M59" s="53"/>
      <c r="N59" s="53"/>
      <c r="O59" s="53"/>
      <c r="P59" s="61"/>
      <c r="Q59" s="53"/>
      <c r="R59" s="53"/>
      <c r="S59" s="72"/>
      <c r="T59" s="53"/>
    </row>
    <row r="60" spans="1:20">
      <c r="A60" s="4">
        <v>56</v>
      </c>
      <c r="B60" s="17"/>
      <c r="C60" s="18"/>
      <c r="D60" s="18"/>
      <c r="E60" s="19"/>
      <c r="F60" s="18"/>
      <c r="G60" s="19"/>
      <c r="H60" s="19"/>
      <c r="I60" s="17">
        <f t="shared" si="0"/>
        <v>0</v>
      </c>
      <c r="J60" s="18"/>
      <c r="K60" s="18"/>
      <c r="L60" s="18"/>
      <c r="M60" s="18"/>
      <c r="N60" s="18"/>
      <c r="O60" s="18"/>
      <c r="P60" s="24"/>
      <c r="Q60" s="18"/>
      <c r="R60" s="18"/>
      <c r="S60" s="18"/>
      <c r="T60" s="18"/>
    </row>
    <row r="61" spans="1:20">
      <c r="A61" s="4">
        <v>57</v>
      </c>
      <c r="B61" s="17"/>
      <c r="C61" s="18"/>
      <c r="D61" s="18"/>
      <c r="E61" s="19"/>
      <c r="F61" s="18"/>
      <c r="G61" s="19"/>
      <c r="H61" s="19"/>
      <c r="I61" s="17">
        <f t="shared" si="0"/>
        <v>0</v>
      </c>
      <c r="J61" s="18"/>
      <c r="K61" s="18"/>
      <c r="L61" s="18"/>
      <c r="M61" s="18"/>
      <c r="N61" s="18"/>
      <c r="O61" s="18"/>
      <c r="P61" s="24"/>
      <c r="Q61" s="18"/>
      <c r="R61" s="18"/>
      <c r="S61" s="18"/>
      <c r="T61" s="18"/>
    </row>
    <row r="62" spans="1:20">
      <c r="A62" s="4">
        <v>58</v>
      </c>
      <c r="B62" s="17"/>
      <c r="C62" s="18"/>
      <c r="D62" s="18"/>
      <c r="E62" s="19"/>
      <c r="F62" s="18"/>
      <c r="G62" s="19"/>
      <c r="H62" s="19"/>
      <c r="I62" s="17">
        <f t="shared" si="0"/>
        <v>0</v>
      </c>
      <c r="J62" s="18"/>
      <c r="K62" s="18"/>
      <c r="L62" s="18"/>
      <c r="M62" s="18"/>
      <c r="N62" s="18"/>
      <c r="O62" s="18"/>
      <c r="P62" s="24"/>
      <c r="Q62" s="18"/>
      <c r="R62" s="18"/>
      <c r="S62" s="18"/>
      <c r="T62" s="18"/>
    </row>
    <row r="63" spans="1:20">
      <c r="A63" s="4">
        <v>59</v>
      </c>
      <c r="B63" s="17"/>
      <c r="C63" s="18"/>
      <c r="D63" s="18"/>
      <c r="E63" s="19"/>
      <c r="F63" s="18"/>
      <c r="G63" s="19"/>
      <c r="H63" s="19"/>
      <c r="I63" s="17">
        <f t="shared" si="0"/>
        <v>0</v>
      </c>
      <c r="J63" s="18"/>
      <c r="K63" s="18"/>
      <c r="L63" s="18"/>
      <c r="M63" s="18"/>
      <c r="N63" s="18"/>
      <c r="O63" s="18"/>
      <c r="P63" s="24"/>
      <c r="Q63" s="18"/>
      <c r="R63" s="18"/>
      <c r="S63" s="18"/>
      <c r="T63" s="18"/>
    </row>
    <row r="64" spans="1:20">
      <c r="A64" s="4">
        <v>60</v>
      </c>
      <c r="B64" s="17"/>
      <c r="C64" s="18"/>
      <c r="D64" s="18"/>
      <c r="E64" s="19"/>
      <c r="F64" s="18"/>
      <c r="G64" s="19"/>
      <c r="H64" s="19"/>
      <c r="I64" s="17">
        <f t="shared" si="0"/>
        <v>0</v>
      </c>
      <c r="J64" s="18"/>
      <c r="K64" s="18"/>
      <c r="L64" s="18"/>
      <c r="M64" s="18"/>
      <c r="N64" s="18"/>
      <c r="O64" s="18"/>
      <c r="P64" s="24"/>
      <c r="Q64" s="18"/>
      <c r="R64" s="18"/>
      <c r="S64" s="18"/>
      <c r="T64" s="18"/>
    </row>
    <row r="65" spans="1:20">
      <c r="A65" s="4">
        <v>61</v>
      </c>
      <c r="B65" s="17"/>
      <c r="C65" s="18"/>
      <c r="D65" s="18"/>
      <c r="E65" s="19"/>
      <c r="F65" s="18"/>
      <c r="G65" s="19"/>
      <c r="H65" s="19"/>
      <c r="I65" s="17">
        <f t="shared" si="0"/>
        <v>0</v>
      </c>
      <c r="J65" s="18"/>
      <c r="K65" s="18"/>
      <c r="L65" s="18"/>
      <c r="M65" s="18"/>
      <c r="N65" s="18"/>
      <c r="O65" s="18"/>
      <c r="P65" s="24"/>
      <c r="Q65" s="18"/>
      <c r="R65" s="18"/>
      <c r="S65" s="18"/>
      <c r="T65" s="18"/>
    </row>
    <row r="66" spans="1:20">
      <c r="A66" s="4">
        <v>62</v>
      </c>
      <c r="B66" s="17"/>
      <c r="C66" s="18"/>
      <c r="D66" s="18"/>
      <c r="E66" s="19"/>
      <c r="F66" s="18"/>
      <c r="G66" s="19"/>
      <c r="H66" s="19"/>
      <c r="I66" s="17">
        <f t="shared" si="0"/>
        <v>0</v>
      </c>
      <c r="J66" s="18"/>
      <c r="K66" s="18"/>
      <c r="L66" s="18"/>
      <c r="M66" s="18"/>
      <c r="N66" s="18"/>
      <c r="O66" s="18"/>
      <c r="P66" s="24"/>
      <c r="Q66" s="18"/>
      <c r="R66" s="18"/>
      <c r="S66" s="18"/>
      <c r="T66" s="18"/>
    </row>
    <row r="67" spans="1:20">
      <c r="A67" s="4">
        <v>63</v>
      </c>
      <c r="B67" s="17"/>
      <c r="C67" s="18"/>
      <c r="D67" s="18"/>
      <c r="E67" s="19"/>
      <c r="F67" s="18"/>
      <c r="G67" s="19"/>
      <c r="H67" s="19"/>
      <c r="I67" s="17">
        <f t="shared" si="0"/>
        <v>0</v>
      </c>
      <c r="J67" s="18"/>
      <c r="K67" s="18"/>
      <c r="L67" s="18"/>
      <c r="M67" s="18"/>
      <c r="N67" s="18"/>
      <c r="O67" s="18"/>
      <c r="P67" s="24"/>
      <c r="Q67" s="18"/>
      <c r="R67" s="18"/>
      <c r="S67" s="18"/>
      <c r="T67" s="18"/>
    </row>
    <row r="68" spans="1:20">
      <c r="A68" s="4">
        <v>64</v>
      </c>
      <c r="B68" s="17"/>
      <c r="C68" s="18"/>
      <c r="D68" s="18"/>
      <c r="E68" s="19"/>
      <c r="F68" s="18"/>
      <c r="G68" s="19"/>
      <c r="H68" s="19"/>
      <c r="I68" s="17">
        <f t="shared" si="0"/>
        <v>0</v>
      </c>
      <c r="J68" s="18"/>
      <c r="K68" s="18"/>
      <c r="L68" s="18"/>
      <c r="M68" s="18"/>
      <c r="N68" s="18"/>
      <c r="O68" s="18"/>
      <c r="P68" s="24"/>
      <c r="Q68" s="18"/>
      <c r="R68" s="18"/>
      <c r="S68" s="18"/>
      <c r="T68" s="18"/>
    </row>
    <row r="69" spans="1:20">
      <c r="A69" s="4">
        <v>65</v>
      </c>
      <c r="B69" s="17"/>
      <c r="C69" s="18"/>
      <c r="D69" s="18"/>
      <c r="E69" s="19"/>
      <c r="F69" s="18"/>
      <c r="G69" s="19"/>
      <c r="H69" s="19"/>
      <c r="I69" s="17">
        <f t="shared" si="0"/>
        <v>0</v>
      </c>
      <c r="J69" s="18"/>
      <c r="K69" s="18"/>
      <c r="L69" s="18"/>
      <c r="M69" s="18"/>
      <c r="N69" s="18"/>
      <c r="O69" s="18"/>
      <c r="P69" s="24"/>
      <c r="Q69" s="18"/>
      <c r="R69" s="18"/>
      <c r="S69" s="18"/>
      <c r="T69" s="18"/>
    </row>
    <row r="70" spans="1:20">
      <c r="A70" s="4">
        <v>66</v>
      </c>
      <c r="B70" s="17"/>
      <c r="C70" s="18"/>
      <c r="D70" s="18"/>
      <c r="E70" s="19"/>
      <c r="F70" s="18"/>
      <c r="G70" s="19"/>
      <c r="H70" s="19"/>
      <c r="I70" s="17">
        <f t="shared" si="0"/>
        <v>0</v>
      </c>
      <c r="J70" s="18"/>
      <c r="K70" s="18"/>
      <c r="L70" s="18"/>
      <c r="M70" s="18"/>
      <c r="N70" s="18"/>
      <c r="O70" s="18"/>
      <c r="P70" s="24"/>
      <c r="Q70" s="18"/>
      <c r="R70" s="18"/>
      <c r="S70" s="18"/>
      <c r="T70" s="18"/>
    </row>
    <row r="71" spans="1:20">
      <c r="A71" s="4">
        <v>67</v>
      </c>
      <c r="B71" s="17"/>
      <c r="C71" s="18"/>
      <c r="D71" s="18"/>
      <c r="E71" s="19"/>
      <c r="F71" s="18"/>
      <c r="G71" s="19"/>
      <c r="H71" s="19"/>
      <c r="I71" s="17">
        <f t="shared" ref="I71:I164" si="1">+G71+H71</f>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46</v>
      </c>
      <c r="D165" s="21"/>
      <c r="E165" s="13"/>
      <c r="F165" s="21"/>
      <c r="G165" s="21">
        <f>SUM(G5:G164)</f>
        <v>2276</v>
      </c>
      <c r="H165" s="21">
        <f>SUM(H5:H164)</f>
        <v>2485</v>
      </c>
      <c r="I165" s="21">
        <f>SUM(I5:I164)</f>
        <v>4761</v>
      </c>
      <c r="J165" s="21"/>
      <c r="K165" s="21"/>
      <c r="L165" s="21"/>
      <c r="M165" s="21"/>
      <c r="N165" s="21"/>
      <c r="O165" s="21"/>
      <c r="P165" s="14"/>
      <c r="Q165" s="21"/>
      <c r="R165" s="21"/>
      <c r="S165" s="21"/>
      <c r="T165" s="12"/>
    </row>
    <row r="166" spans="1:20">
      <c r="A166" s="45" t="s">
        <v>66</v>
      </c>
      <c r="B166" s="10">
        <f>COUNTIF(B$5:B$164,"Team 1")</f>
        <v>21</v>
      </c>
      <c r="C166" s="45" t="s">
        <v>29</v>
      </c>
      <c r="D166" s="10">
        <f>COUNTIF(D5:D164,"Anganwadi")</f>
        <v>30</v>
      </c>
    </row>
    <row r="167" spans="1:20">
      <c r="A167" s="45" t="s">
        <v>67</v>
      </c>
      <c r="B167" s="10">
        <f>COUNTIF(B$6:B$164,"Team 2")</f>
        <v>25</v>
      </c>
      <c r="C167" s="45" t="s">
        <v>27</v>
      </c>
      <c r="D167" s="10">
        <f>COUNTIF(D5:D164,"School")</f>
        <v>16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1" t="s">
        <v>657</v>
      </c>
      <c r="B1" s="161"/>
      <c r="C1" s="161"/>
      <c r="D1" s="162"/>
      <c r="E1" s="162"/>
      <c r="F1" s="162"/>
      <c r="G1" s="162"/>
      <c r="H1" s="162"/>
      <c r="I1" s="162"/>
      <c r="J1" s="162"/>
      <c r="K1" s="162"/>
      <c r="L1" s="162"/>
      <c r="M1" s="162"/>
      <c r="N1" s="162"/>
      <c r="O1" s="162"/>
      <c r="P1" s="162"/>
      <c r="Q1" s="162"/>
      <c r="R1" s="162"/>
      <c r="S1" s="162"/>
    </row>
    <row r="2" spans="1:20">
      <c r="A2" s="155" t="s">
        <v>63</v>
      </c>
      <c r="B2" s="156"/>
      <c r="C2" s="156"/>
      <c r="D2" s="25">
        <v>43514</v>
      </c>
      <c r="E2" s="22"/>
      <c r="F2" s="22"/>
      <c r="G2" s="22"/>
      <c r="H2" s="22"/>
      <c r="I2" s="22"/>
      <c r="J2" s="22"/>
      <c r="K2" s="22"/>
      <c r="L2" s="22"/>
      <c r="M2" s="22"/>
      <c r="N2" s="22"/>
      <c r="O2" s="22"/>
      <c r="P2" s="22"/>
      <c r="Q2" s="22"/>
      <c r="R2" s="22"/>
      <c r="S2" s="22"/>
    </row>
    <row r="3" spans="1:20" ht="24" customHeight="1">
      <c r="A3" s="157" t="s">
        <v>14</v>
      </c>
      <c r="B3" s="153" t="s">
        <v>65</v>
      </c>
      <c r="C3" s="158" t="s">
        <v>7</v>
      </c>
      <c r="D3" s="158" t="s">
        <v>59</v>
      </c>
      <c r="E3" s="158" t="s">
        <v>16</v>
      </c>
      <c r="F3" s="159" t="s">
        <v>17</v>
      </c>
      <c r="G3" s="158" t="s">
        <v>8</v>
      </c>
      <c r="H3" s="158"/>
      <c r="I3" s="158"/>
      <c r="J3" s="158" t="s">
        <v>35</v>
      </c>
      <c r="K3" s="153" t="s">
        <v>37</v>
      </c>
      <c r="L3" s="153" t="s">
        <v>54</v>
      </c>
      <c r="M3" s="153" t="s">
        <v>55</v>
      </c>
      <c r="N3" s="153" t="s">
        <v>38</v>
      </c>
      <c r="O3" s="153" t="s">
        <v>39</v>
      </c>
      <c r="P3" s="157" t="s">
        <v>58</v>
      </c>
      <c r="Q3" s="158" t="s">
        <v>56</v>
      </c>
      <c r="R3" s="158" t="s">
        <v>36</v>
      </c>
      <c r="S3" s="158" t="s">
        <v>57</v>
      </c>
      <c r="T3" s="158" t="s">
        <v>13</v>
      </c>
    </row>
    <row r="4" spans="1:20" ht="25.5" customHeight="1">
      <c r="A4" s="157"/>
      <c r="B4" s="160"/>
      <c r="C4" s="158"/>
      <c r="D4" s="158"/>
      <c r="E4" s="158"/>
      <c r="F4" s="159"/>
      <c r="G4" s="23" t="s">
        <v>9</v>
      </c>
      <c r="H4" s="23" t="s">
        <v>10</v>
      </c>
      <c r="I4" s="23" t="s">
        <v>11</v>
      </c>
      <c r="J4" s="158"/>
      <c r="K4" s="154"/>
      <c r="L4" s="154"/>
      <c r="M4" s="154"/>
      <c r="N4" s="154"/>
      <c r="O4" s="154"/>
      <c r="P4" s="157"/>
      <c r="Q4" s="157"/>
      <c r="R4" s="158"/>
      <c r="S4" s="158"/>
      <c r="T4" s="158"/>
    </row>
    <row r="5" spans="1:20">
      <c r="A5" s="4">
        <v>1</v>
      </c>
      <c r="B5" s="51" t="s">
        <v>66</v>
      </c>
      <c r="C5" s="55" t="s">
        <v>435</v>
      </c>
      <c r="D5" s="53" t="s">
        <v>29</v>
      </c>
      <c r="E5" s="55">
        <v>72</v>
      </c>
      <c r="F5" s="72"/>
      <c r="G5" s="55">
        <v>40</v>
      </c>
      <c r="H5" s="55">
        <v>31</v>
      </c>
      <c r="I5" s="17">
        <f>+G5+H5</f>
        <v>71</v>
      </c>
      <c r="J5" s="55">
        <v>9864762271</v>
      </c>
      <c r="K5" s="53"/>
      <c r="L5" s="53"/>
      <c r="M5" s="53"/>
      <c r="N5" s="53"/>
      <c r="O5" s="53"/>
      <c r="P5" s="91">
        <v>43497</v>
      </c>
      <c r="Q5" s="65" t="s">
        <v>155</v>
      </c>
      <c r="R5" s="65">
        <v>30</v>
      </c>
      <c r="S5" s="65" t="s">
        <v>142</v>
      </c>
      <c r="T5" s="53"/>
    </row>
    <row r="6" spans="1:20">
      <c r="A6" s="4">
        <v>2</v>
      </c>
      <c r="B6" s="51" t="s">
        <v>67</v>
      </c>
      <c r="C6" s="55" t="s">
        <v>436</v>
      </c>
      <c r="D6" s="53" t="s">
        <v>29</v>
      </c>
      <c r="E6" s="55">
        <v>73</v>
      </c>
      <c r="F6" s="72"/>
      <c r="G6" s="55">
        <v>34</v>
      </c>
      <c r="H6" s="55">
        <v>37</v>
      </c>
      <c r="I6" s="17">
        <f>+G6+H6</f>
        <v>71</v>
      </c>
      <c r="J6" s="55">
        <v>8876022469</v>
      </c>
      <c r="K6" s="53"/>
      <c r="L6" s="53"/>
      <c r="M6" s="53"/>
      <c r="N6" s="53"/>
      <c r="O6" s="53"/>
      <c r="P6" s="91">
        <v>43497</v>
      </c>
      <c r="Q6" s="65" t="s">
        <v>155</v>
      </c>
      <c r="R6" s="65">
        <v>30</v>
      </c>
      <c r="S6" s="65" t="s">
        <v>142</v>
      </c>
      <c r="T6" s="53"/>
    </row>
    <row r="7" spans="1:20" ht="25.5">
      <c r="A7" s="4">
        <v>3</v>
      </c>
      <c r="B7" s="51" t="s">
        <v>66</v>
      </c>
      <c r="C7" s="52" t="s">
        <v>437</v>
      </c>
      <c r="D7" s="53" t="s">
        <v>27</v>
      </c>
      <c r="E7" s="52">
        <v>18050503107</v>
      </c>
      <c r="F7" s="72" t="s">
        <v>138</v>
      </c>
      <c r="G7" s="51">
        <v>67</v>
      </c>
      <c r="H7" s="51">
        <v>51</v>
      </c>
      <c r="I7" s="17">
        <f t="shared" ref="I7:I70" si="0">+G7+H7</f>
        <v>118</v>
      </c>
      <c r="J7" s="52">
        <v>9508014676</v>
      </c>
      <c r="K7" s="53" t="s">
        <v>246</v>
      </c>
      <c r="L7" s="57" t="s">
        <v>485</v>
      </c>
      <c r="M7" s="58">
        <v>9707886261</v>
      </c>
      <c r="N7" s="59" t="s">
        <v>248</v>
      </c>
      <c r="O7" s="60">
        <v>8011584711</v>
      </c>
      <c r="P7" s="91">
        <v>43498</v>
      </c>
      <c r="Q7" s="65" t="s">
        <v>141</v>
      </c>
      <c r="R7" s="65">
        <v>30</v>
      </c>
      <c r="S7" s="65" t="s">
        <v>142</v>
      </c>
      <c r="T7" s="53"/>
    </row>
    <row r="8" spans="1:20">
      <c r="A8" s="4">
        <v>4</v>
      </c>
      <c r="B8" s="51" t="s">
        <v>67</v>
      </c>
      <c r="C8" s="52" t="s">
        <v>438</v>
      </c>
      <c r="D8" s="53" t="s">
        <v>27</v>
      </c>
      <c r="E8" s="52">
        <v>18050503104</v>
      </c>
      <c r="F8" s="72" t="s">
        <v>138</v>
      </c>
      <c r="G8" s="51">
        <v>171</v>
      </c>
      <c r="H8" s="51">
        <v>169</v>
      </c>
      <c r="I8" s="17">
        <f t="shared" si="0"/>
        <v>340</v>
      </c>
      <c r="J8" s="52">
        <v>9707766103</v>
      </c>
      <c r="K8" s="53" t="s">
        <v>356</v>
      </c>
      <c r="L8" s="53" t="s">
        <v>635</v>
      </c>
      <c r="M8" s="53">
        <v>9957543760</v>
      </c>
      <c r="N8" s="60" t="s">
        <v>422</v>
      </c>
      <c r="O8" s="60">
        <v>8752950283</v>
      </c>
      <c r="P8" s="91">
        <v>43498</v>
      </c>
      <c r="Q8" s="65" t="s">
        <v>141</v>
      </c>
      <c r="R8" s="65"/>
      <c r="S8" s="65" t="s">
        <v>142</v>
      </c>
      <c r="T8" s="53"/>
    </row>
    <row r="9" spans="1:20">
      <c r="A9" s="4">
        <v>5</v>
      </c>
      <c r="B9" s="51" t="s">
        <v>66</v>
      </c>
      <c r="C9" s="55" t="s">
        <v>439</v>
      </c>
      <c r="D9" s="53" t="s">
        <v>29</v>
      </c>
      <c r="E9" s="55">
        <v>74</v>
      </c>
      <c r="F9" s="72"/>
      <c r="G9" s="55">
        <v>35</v>
      </c>
      <c r="H9" s="55">
        <v>46</v>
      </c>
      <c r="I9" s="17">
        <f t="shared" si="0"/>
        <v>81</v>
      </c>
      <c r="J9" s="55">
        <v>8822179032</v>
      </c>
      <c r="K9" s="53"/>
      <c r="L9" s="53"/>
      <c r="M9" s="53"/>
      <c r="N9" s="53"/>
      <c r="O9" s="53"/>
      <c r="P9" s="91">
        <v>43500</v>
      </c>
      <c r="Q9" s="65" t="s">
        <v>147</v>
      </c>
      <c r="R9" s="65">
        <v>22</v>
      </c>
      <c r="S9" s="65" t="s">
        <v>142</v>
      </c>
      <c r="T9" s="53"/>
    </row>
    <row r="10" spans="1:20">
      <c r="A10" s="4">
        <v>6</v>
      </c>
      <c r="B10" s="51" t="s">
        <v>67</v>
      </c>
      <c r="C10" s="55" t="s">
        <v>440</v>
      </c>
      <c r="D10" s="53" t="s">
        <v>29</v>
      </c>
      <c r="E10" s="55">
        <v>75</v>
      </c>
      <c r="F10" s="72"/>
      <c r="G10" s="55">
        <v>43</v>
      </c>
      <c r="H10" s="55">
        <v>34</v>
      </c>
      <c r="I10" s="17">
        <f t="shared" si="0"/>
        <v>77</v>
      </c>
      <c r="J10" s="55">
        <v>986458826</v>
      </c>
      <c r="K10" s="53"/>
      <c r="L10" s="53"/>
      <c r="M10" s="53"/>
      <c r="N10" s="53"/>
      <c r="O10" s="53"/>
      <c r="P10" s="91">
        <v>43500</v>
      </c>
      <c r="Q10" s="65" t="s">
        <v>147</v>
      </c>
      <c r="R10" s="65">
        <v>2</v>
      </c>
      <c r="S10" s="65" t="s">
        <v>142</v>
      </c>
      <c r="T10" s="53"/>
    </row>
    <row r="11" spans="1:20">
      <c r="A11" s="4">
        <v>7</v>
      </c>
      <c r="B11" s="51" t="s">
        <v>67</v>
      </c>
      <c r="C11" s="55" t="s">
        <v>441</v>
      </c>
      <c r="D11" s="53" t="s">
        <v>29</v>
      </c>
      <c r="E11" s="55">
        <v>11</v>
      </c>
      <c r="F11" s="72"/>
      <c r="G11" s="55">
        <v>39</v>
      </c>
      <c r="H11" s="55">
        <v>38</v>
      </c>
      <c r="I11" s="17">
        <f t="shared" si="0"/>
        <v>77</v>
      </c>
      <c r="J11" s="55">
        <v>8822498343</v>
      </c>
      <c r="K11" s="53" t="s">
        <v>272</v>
      </c>
      <c r="L11" s="57" t="s">
        <v>174</v>
      </c>
      <c r="M11" s="62">
        <v>9859555225</v>
      </c>
      <c r="N11" s="60" t="s">
        <v>176</v>
      </c>
      <c r="O11" s="60">
        <v>9508184745</v>
      </c>
      <c r="P11" s="91">
        <v>43501</v>
      </c>
      <c r="Q11" s="65" t="s">
        <v>148</v>
      </c>
      <c r="R11" s="55">
        <v>14</v>
      </c>
      <c r="S11" s="65" t="s">
        <v>142</v>
      </c>
      <c r="T11" s="53"/>
    </row>
    <row r="12" spans="1:20">
      <c r="A12" s="4">
        <v>8</v>
      </c>
      <c r="B12" s="51" t="s">
        <v>67</v>
      </c>
      <c r="C12" s="55" t="s">
        <v>442</v>
      </c>
      <c r="D12" s="53" t="s">
        <v>29</v>
      </c>
      <c r="E12" s="55">
        <v>12</v>
      </c>
      <c r="F12" s="72"/>
      <c r="G12" s="55">
        <v>12</v>
      </c>
      <c r="H12" s="55">
        <v>24</v>
      </c>
      <c r="I12" s="17">
        <f t="shared" si="0"/>
        <v>36</v>
      </c>
      <c r="J12" s="55">
        <v>9954963718</v>
      </c>
      <c r="K12" s="63" t="s">
        <v>486</v>
      </c>
      <c r="L12" s="57" t="s">
        <v>171</v>
      </c>
      <c r="M12" s="58">
        <v>9613732046</v>
      </c>
      <c r="N12" s="60" t="s">
        <v>487</v>
      </c>
      <c r="O12" s="60">
        <v>7399675332</v>
      </c>
      <c r="P12" s="91">
        <v>43501</v>
      </c>
      <c r="Q12" s="65" t="s">
        <v>148</v>
      </c>
      <c r="R12" s="55">
        <v>12</v>
      </c>
      <c r="S12" s="65" t="s">
        <v>142</v>
      </c>
      <c r="T12" s="53"/>
    </row>
    <row r="13" spans="1:20">
      <c r="A13" s="4">
        <v>9</v>
      </c>
      <c r="B13" s="51" t="s">
        <v>66</v>
      </c>
      <c r="C13" s="52" t="s">
        <v>443</v>
      </c>
      <c r="D13" s="53" t="s">
        <v>27</v>
      </c>
      <c r="E13" s="52">
        <v>18050501305</v>
      </c>
      <c r="F13" s="72" t="s">
        <v>84</v>
      </c>
      <c r="G13" s="51">
        <v>51</v>
      </c>
      <c r="H13" s="51">
        <v>49</v>
      </c>
      <c r="I13" s="17">
        <f t="shared" si="0"/>
        <v>100</v>
      </c>
      <c r="J13" s="52">
        <v>9435697512</v>
      </c>
      <c r="K13" s="53" t="s">
        <v>351</v>
      </c>
      <c r="L13" s="57" t="s">
        <v>255</v>
      </c>
      <c r="M13" s="58">
        <v>8721969392</v>
      </c>
      <c r="N13" s="60" t="s">
        <v>488</v>
      </c>
      <c r="O13" s="60">
        <v>9854405617</v>
      </c>
      <c r="P13" s="91">
        <v>43501</v>
      </c>
      <c r="Q13" s="65" t="s">
        <v>148</v>
      </c>
      <c r="R13" s="65">
        <v>35</v>
      </c>
      <c r="S13" s="65" t="s">
        <v>160</v>
      </c>
      <c r="T13" s="53"/>
    </row>
    <row r="14" spans="1:20">
      <c r="A14" s="4">
        <v>10</v>
      </c>
      <c r="B14" s="51" t="s">
        <v>66</v>
      </c>
      <c r="C14" s="52" t="s">
        <v>444</v>
      </c>
      <c r="D14" s="53" t="s">
        <v>27</v>
      </c>
      <c r="E14" s="52">
        <v>18050501306</v>
      </c>
      <c r="F14" s="72" t="s">
        <v>84</v>
      </c>
      <c r="G14" s="51">
        <v>36</v>
      </c>
      <c r="H14" s="51">
        <v>26</v>
      </c>
      <c r="I14" s="17">
        <f t="shared" si="0"/>
        <v>62</v>
      </c>
      <c r="J14" s="52">
        <v>9577401194</v>
      </c>
      <c r="K14" s="53" t="s">
        <v>351</v>
      </c>
      <c r="L14" s="57" t="s">
        <v>255</v>
      </c>
      <c r="M14" s="58">
        <v>8721969392</v>
      </c>
      <c r="N14" s="60" t="s">
        <v>488</v>
      </c>
      <c r="O14" s="60">
        <v>9854405617</v>
      </c>
      <c r="P14" s="91">
        <v>43501</v>
      </c>
      <c r="Q14" s="65" t="s">
        <v>148</v>
      </c>
      <c r="R14" s="65">
        <v>35</v>
      </c>
      <c r="S14" s="65" t="s">
        <v>160</v>
      </c>
      <c r="T14" s="53"/>
    </row>
    <row r="15" spans="1:20">
      <c r="A15" s="4">
        <v>11</v>
      </c>
      <c r="B15" s="51" t="s">
        <v>66</v>
      </c>
      <c r="C15" s="55" t="s">
        <v>445</v>
      </c>
      <c r="D15" s="53" t="s">
        <v>29</v>
      </c>
      <c r="E15" s="55">
        <v>8</v>
      </c>
      <c r="F15" s="72"/>
      <c r="G15" s="55">
        <v>59</v>
      </c>
      <c r="H15" s="55">
        <v>54</v>
      </c>
      <c r="I15" s="17">
        <f t="shared" si="0"/>
        <v>113</v>
      </c>
      <c r="J15" s="55">
        <v>9707388957</v>
      </c>
      <c r="K15" s="53"/>
      <c r="L15" s="53"/>
      <c r="M15" s="53"/>
      <c r="N15" s="60" t="s">
        <v>489</v>
      </c>
      <c r="O15" s="60">
        <v>9957401694</v>
      </c>
      <c r="P15" s="91">
        <v>43502</v>
      </c>
      <c r="Q15" s="55" t="s">
        <v>153</v>
      </c>
      <c r="R15" s="55">
        <v>12</v>
      </c>
      <c r="S15" s="65" t="s">
        <v>142</v>
      </c>
      <c r="T15" s="53"/>
    </row>
    <row r="16" spans="1:20">
      <c r="A16" s="4">
        <v>12</v>
      </c>
      <c r="B16" s="51" t="s">
        <v>67</v>
      </c>
      <c r="C16" s="52" t="s">
        <v>446</v>
      </c>
      <c r="D16" s="53" t="s">
        <v>27</v>
      </c>
      <c r="E16" s="52">
        <v>18050501303</v>
      </c>
      <c r="F16" s="72" t="s">
        <v>138</v>
      </c>
      <c r="G16" s="51">
        <v>190</v>
      </c>
      <c r="H16" s="51">
        <v>170</v>
      </c>
      <c r="I16" s="17">
        <f t="shared" si="0"/>
        <v>360</v>
      </c>
      <c r="J16" s="52">
        <v>9854363907</v>
      </c>
      <c r="K16" s="53" t="s">
        <v>346</v>
      </c>
      <c r="L16" s="57" t="s">
        <v>490</v>
      </c>
      <c r="M16" s="62">
        <v>8486060567</v>
      </c>
      <c r="N16" s="60" t="s">
        <v>347</v>
      </c>
      <c r="O16" s="60">
        <v>9854405617</v>
      </c>
      <c r="P16" s="91">
        <v>43502</v>
      </c>
      <c r="Q16" s="55" t="s">
        <v>153</v>
      </c>
      <c r="R16" s="65">
        <v>37</v>
      </c>
      <c r="S16" s="65" t="s">
        <v>160</v>
      </c>
      <c r="T16" s="53" t="s">
        <v>491</v>
      </c>
    </row>
    <row r="17" spans="1:20">
      <c r="A17" s="4">
        <v>13</v>
      </c>
      <c r="B17" s="51" t="s">
        <v>67</v>
      </c>
      <c r="C17" s="55" t="s">
        <v>447</v>
      </c>
      <c r="D17" s="53" t="s">
        <v>29</v>
      </c>
      <c r="E17" s="55">
        <v>14</v>
      </c>
      <c r="F17" s="72"/>
      <c r="G17" s="55">
        <v>34</v>
      </c>
      <c r="H17" s="55">
        <v>31</v>
      </c>
      <c r="I17" s="17">
        <f t="shared" si="0"/>
        <v>65</v>
      </c>
      <c r="J17" s="55">
        <v>9508548998</v>
      </c>
      <c r="K17" s="53"/>
      <c r="L17" s="53"/>
      <c r="M17" s="53"/>
      <c r="N17" s="53"/>
      <c r="O17" s="53"/>
      <c r="P17" s="91">
        <v>43503</v>
      </c>
      <c r="Q17" s="65" t="s">
        <v>154</v>
      </c>
      <c r="R17" s="65">
        <v>20</v>
      </c>
      <c r="S17" s="65" t="s">
        <v>142</v>
      </c>
      <c r="T17" s="53"/>
    </row>
    <row r="18" spans="1:20">
      <c r="A18" s="4">
        <v>14</v>
      </c>
      <c r="B18" s="51" t="s">
        <v>67</v>
      </c>
      <c r="C18" s="55" t="s">
        <v>448</v>
      </c>
      <c r="D18" s="53" t="s">
        <v>29</v>
      </c>
      <c r="E18" s="55">
        <v>57</v>
      </c>
      <c r="F18" s="72"/>
      <c r="G18" s="55">
        <v>41</v>
      </c>
      <c r="H18" s="55">
        <v>36</v>
      </c>
      <c r="I18" s="17">
        <f t="shared" si="0"/>
        <v>77</v>
      </c>
      <c r="J18" s="55">
        <v>9864724201</v>
      </c>
      <c r="K18" s="53"/>
      <c r="L18" s="53"/>
      <c r="M18" s="53"/>
      <c r="N18" s="53"/>
      <c r="O18" s="53"/>
      <c r="P18" s="91">
        <v>43503</v>
      </c>
      <c r="Q18" s="65" t="s">
        <v>154</v>
      </c>
      <c r="R18" s="65">
        <v>20</v>
      </c>
      <c r="S18" s="65" t="s">
        <v>142</v>
      </c>
      <c r="T18" s="53"/>
    </row>
    <row r="19" spans="1:20">
      <c r="A19" s="4">
        <v>15</v>
      </c>
      <c r="B19" s="51" t="s">
        <v>66</v>
      </c>
      <c r="C19" s="66" t="s">
        <v>449</v>
      </c>
      <c r="D19" s="53" t="s">
        <v>29</v>
      </c>
      <c r="E19" s="55">
        <v>193</v>
      </c>
      <c r="F19" s="72"/>
      <c r="G19" s="55">
        <v>70</v>
      </c>
      <c r="H19" s="55">
        <v>62</v>
      </c>
      <c r="I19" s="17">
        <f t="shared" si="0"/>
        <v>132</v>
      </c>
      <c r="J19" s="55">
        <v>9577353897</v>
      </c>
      <c r="K19" s="85" t="s">
        <v>492</v>
      </c>
      <c r="L19" s="57" t="s">
        <v>158</v>
      </c>
      <c r="M19" s="58">
        <v>9707703669</v>
      </c>
      <c r="N19" s="60" t="s">
        <v>159</v>
      </c>
      <c r="O19" s="60">
        <v>9864724893</v>
      </c>
      <c r="P19" s="91">
        <v>43503</v>
      </c>
      <c r="Q19" s="65" t="s">
        <v>154</v>
      </c>
      <c r="R19" s="65">
        <v>20</v>
      </c>
      <c r="S19" s="65" t="s">
        <v>142</v>
      </c>
      <c r="T19" s="53" t="s">
        <v>491</v>
      </c>
    </row>
    <row r="20" spans="1:20">
      <c r="A20" s="4">
        <v>16</v>
      </c>
      <c r="B20" s="51" t="s">
        <v>67</v>
      </c>
      <c r="C20" s="55" t="s">
        <v>450</v>
      </c>
      <c r="D20" s="53" t="s">
        <v>29</v>
      </c>
      <c r="E20" s="55">
        <v>109</v>
      </c>
      <c r="F20" s="72"/>
      <c r="G20" s="55">
        <v>32</v>
      </c>
      <c r="H20" s="55">
        <v>36</v>
      </c>
      <c r="I20" s="17">
        <f t="shared" si="0"/>
        <v>68</v>
      </c>
      <c r="J20" s="55">
        <v>9508022076</v>
      </c>
      <c r="K20" s="53" t="s">
        <v>493</v>
      </c>
      <c r="L20" s="57" t="s">
        <v>494</v>
      </c>
      <c r="M20" s="58">
        <v>9508346344</v>
      </c>
      <c r="N20" s="60" t="s">
        <v>495</v>
      </c>
      <c r="O20" s="60">
        <v>8011699725</v>
      </c>
      <c r="P20" s="91">
        <v>43504</v>
      </c>
      <c r="Q20" s="72" t="s">
        <v>155</v>
      </c>
      <c r="R20" s="65">
        <v>20</v>
      </c>
      <c r="S20" s="65" t="s">
        <v>142</v>
      </c>
      <c r="T20" s="53"/>
    </row>
    <row r="21" spans="1:20">
      <c r="A21" s="4">
        <v>17</v>
      </c>
      <c r="B21" s="51" t="s">
        <v>66</v>
      </c>
      <c r="C21" s="52" t="s">
        <v>451</v>
      </c>
      <c r="D21" s="53" t="s">
        <v>27</v>
      </c>
      <c r="E21" s="52">
        <v>18050501301</v>
      </c>
      <c r="F21" s="72" t="s">
        <v>138</v>
      </c>
      <c r="G21" s="51">
        <v>93</v>
      </c>
      <c r="H21" s="51">
        <v>115</v>
      </c>
      <c r="I21" s="17">
        <f t="shared" si="0"/>
        <v>208</v>
      </c>
      <c r="J21" s="52">
        <v>9577401194</v>
      </c>
      <c r="K21" s="53" t="s">
        <v>351</v>
      </c>
      <c r="L21" s="57" t="s">
        <v>255</v>
      </c>
      <c r="M21" s="58">
        <v>8721969392</v>
      </c>
      <c r="N21" s="60" t="s">
        <v>488</v>
      </c>
      <c r="O21" s="60">
        <v>9854405617</v>
      </c>
      <c r="P21" s="91">
        <v>43504</v>
      </c>
      <c r="Q21" s="72" t="s">
        <v>155</v>
      </c>
      <c r="R21" s="65">
        <v>40</v>
      </c>
      <c r="S21" s="65" t="s">
        <v>160</v>
      </c>
      <c r="T21" s="53"/>
    </row>
    <row r="22" spans="1:20">
      <c r="A22" s="4">
        <v>18</v>
      </c>
      <c r="B22" s="51" t="s">
        <v>66</v>
      </c>
      <c r="C22" s="52" t="s">
        <v>452</v>
      </c>
      <c r="D22" s="53" t="s">
        <v>27</v>
      </c>
      <c r="E22" s="52">
        <v>18050501302</v>
      </c>
      <c r="F22" s="72" t="s">
        <v>84</v>
      </c>
      <c r="G22" s="51">
        <v>41</v>
      </c>
      <c r="H22" s="51">
        <v>56</v>
      </c>
      <c r="I22" s="17">
        <f t="shared" si="0"/>
        <v>97</v>
      </c>
      <c r="J22" s="52">
        <v>9435697572</v>
      </c>
      <c r="K22" s="53" t="s">
        <v>351</v>
      </c>
      <c r="L22" s="57" t="s">
        <v>255</v>
      </c>
      <c r="M22" s="58">
        <v>8721969392</v>
      </c>
      <c r="N22" s="60" t="s">
        <v>488</v>
      </c>
      <c r="O22" s="60">
        <v>9854405617</v>
      </c>
      <c r="P22" s="91">
        <v>43504</v>
      </c>
      <c r="Q22" s="72" t="s">
        <v>155</v>
      </c>
      <c r="R22" s="65">
        <v>40</v>
      </c>
      <c r="S22" s="65" t="s">
        <v>160</v>
      </c>
      <c r="T22" s="53" t="s">
        <v>496</v>
      </c>
    </row>
    <row r="23" spans="1:20">
      <c r="A23" s="4">
        <v>19</v>
      </c>
      <c r="B23" s="51" t="s">
        <v>66</v>
      </c>
      <c r="C23" s="55" t="s">
        <v>453</v>
      </c>
      <c r="D23" s="53" t="s">
        <v>29</v>
      </c>
      <c r="E23" s="55">
        <v>15</v>
      </c>
      <c r="F23" s="72"/>
      <c r="G23" s="55">
        <v>41</v>
      </c>
      <c r="H23" s="55">
        <v>34</v>
      </c>
      <c r="I23" s="17">
        <f t="shared" si="0"/>
        <v>75</v>
      </c>
      <c r="J23" s="55">
        <v>9577148247</v>
      </c>
      <c r="K23" s="53" t="s">
        <v>262</v>
      </c>
      <c r="L23" s="57" t="s">
        <v>263</v>
      </c>
      <c r="M23" s="62">
        <v>9678244864</v>
      </c>
      <c r="N23" s="60" t="s">
        <v>497</v>
      </c>
      <c r="O23" s="60">
        <v>9577357042</v>
      </c>
      <c r="P23" s="91">
        <v>43505</v>
      </c>
      <c r="Q23" s="55" t="s">
        <v>141</v>
      </c>
      <c r="R23" s="54">
        <v>18</v>
      </c>
      <c r="S23" s="65" t="s">
        <v>142</v>
      </c>
      <c r="T23" s="53" t="s">
        <v>496</v>
      </c>
    </row>
    <row r="24" spans="1:20">
      <c r="A24" s="4">
        <v>20</v>
      </c>
      <c r="B24" s="51" t="s">
        <v>66</v>
      </c>
      <c r="C24" s="55" t="s">
        <v>454</v>
      </c>
      <c r="D24" s="53" t="s">
        <v>29</v>
      </c>
      <c r="E24" s="55">
        <v>16</v>
      </c>
      <c r="F24" s="72"/>
      <c r="G24" s="55">
        <v>55</v>
      </c>
      <c r="H24" s="55">
        <v>40</v>
      </c>
      <c r="I24" s="17">
        <f t="shared" si="0"/>
        <v>95</v>
      </c>
      <c r="J24" s="65" t="s">
        <v>420</v>
      </c>
      <c r="K24" s="53" t="s">
        <v>262</v>
      </c>
      <c r="L24" s="57" t="s">
        <v>263</v>
      </c>
      <c r="M24" s="62">
        <v>9678244864</v>
      </c>
      <c r="N24" s="60" t="s">
        <v>497</v>
      </c>
      <c r="O24" s="60">
        <v>9577357042</v>
      </c>
      <c r="P24" s="91">
        <v>43505</v>
      </c>
      <c r="Q24" s="55" t="s">
        <v>141</v>
      </c>
      <c r="R24" s="54">
        <v>18</v>
      </c>
      <c r="S24" s="65" t="s">
        <v>142</v>
      </c>
      <c r="T24" s="53"/>
    </row>
    <row r="25" spans="1:20">
      <c r="A25" s="4">
        <v>21</v>
      </c>
      <c r="B25" s="51" t="s">
        <v>67</v>
      </c>
      <c r="C25" s="52" t="s">
        <v>455</v>
      </c>
      <c r="D25" s="53" t="s">
        <v>27</v>
      </c>
      <c r="E25" s="52">
        <v>18050517401</v>
      </c>
      <c r="F25" s="72" t="s">
        <v>138</v>
      </c>
      <c r="G25" s="51">
        <v>70</v>
      </c>
      <c r="H25" s="51">
        <v>63</v>
      </c>
      <c r="I25" s="17">
        <f t="shared" si="0"/>
        <v>133</v>
      </c>
      <c r="J25" s="52">
        <v>9859416473</v>
      </c>
      <c r="K25" s="53" t="s">
        <v>262</v>
      </c>
      <c r="L25" s="57" t="s">
        <v>263</v>
      </c>
      <c r="M25" s="62">
        <v>9678244864</v>
      </c>
      <c r="N25" s="60" t="s">
        <v>497</v>
      </c>
      <c r="O25" s="60">
        <v>9577357042</v>
      </c>
      <c r="P25" s="91">
        <v>43505</v>
      </c>
      <c r="Q25" s="55" t="s">
        <v>141</v>
      </c>
      <c r="R25" s="54">
        <v>18</v>
      </c>
      <c r="S25" s="65" t="s">
        <v>142</v>
      </c>
      <c r="T25" s="53"/>
    </row>
    <row r="26" spans="1:20">
      <c r="A26" s="4">
        <v>22</v>
      </c>
      <c r="B26" s="51" t="s">
        <v>67</v>
      </c>
      <c r="C26" s="55" t="s">
        <v>456</v>
      </c>
      <c r="D26" s="53" t="s">
        <v>29</v>
      </c>
      <c r="E26" s="55">
        <v>92</v>
      </c>
      <c r="F26" s="72"/>
      <c r="G26" s="55">
        <v>55</v>
      </c>
      <c r="H26" s="55">
        <v>44</v>
      </c>
      <c r="I26" s="17">
        <f t="shared" si="0"/>
        <v>99</v>
      </c>
      <c r="J26" s="55">
        <v>9957193606</v>
      </c>
      <c r="K26" s="53" t="s">
        <v>351</v>
      </c>
      <c r="L26" s="57" t="s">
        <v>255</v>
      </c>
      <c r="M26" s="58">
        <v>8721969392</v>
      </c>
      <c r="N26" s="60" t="s">
        <v>244</v>
      </c>
      <c r="O26" s="60">
        <v>8753909708</v>
      </c>
      <c r="P26" s="91">
        <v>43507</v>
      </c>
      <c r="Q26" s="65" t="s">
        <v>147</v>
      </c>
      <c r="R26" s="65">
        <v>40</v>
      </c>
      <c r="S26" s="65" t="s">
        <v>160</v>
      </c>
      <c r="T26" s="53"/>
    </row>
    <row r="27" spans="1:20">
      <c r="A27" s="4">
        <v>23</v>
      </c>
      <c r="B27" s="51" t="s">
        <v>67</v>
      </c>
      <c r="C27" s="55" t="s">
        <v>457</v>
      </c>
      <c r="D27" s="53" t="s">
        <v>29</v>
      </c>
      <c r="E27" s="55">
        <v>111</v>
      </c>
      <c r="F27" s="72"/>
      <c r="G27" s="55">
        <v>50</v>
      </c>
      <c r="H27" s="55">
        <v>54</v>
      </c>
      <c r="I27" s="17">
        <f t="shared" si="0"/>
        <v>104</v>
      </c>
      <c r="J27" s="55">
        <v>8136034157</v>
      </c>
      <c r="K27" s="53" t="s">
        <v>351</v>
      </c>
      <c r="L27" s="57" t="s">
        <v>255</v>
      </c>
      <c r="M27" s="58">
        <v>8721969392</v>
      </c>
      <c r="N27" s="60" t="s">
        <v>244</v>
      </c>
      <c r="O27" s="60">
        <v>8753909708</v>
      </c>
      <c r="P27" s="91">
        <v>43507</v>
      </c>
      <c r="Q27" s="65" t="s">
        <v>147</v>
      </c>
      <c r="R27" s="65">
        <v>40</v>
      </c>
      <c r="S27" s="65" t="s">
        <v>160</v>
      </c>
      <c r="T27" s="53"/>
    </row>
    <row r="28" spans="1:20">
      <c r="A28" s="4">
        <v>24</v>
      </c>
      <c r="B28" s="51"/>
      <c r="C28" s="55"/>
      <c r="D28" s="53"/>
      <c r="E28" s="55"/>
      <c r="F28" s="72"/>
      <c r="G28" s="55"/>
      <c r="H28" s="55"/>
      <c r="I28" s="17">
        <f t="shared" si="0"/>
        <v>0</v>
      </c>
      <c r="J28" s="55"/>
      <c r="K28" s="53"/>
      <c r="L28" s="57"/>
      <c r="M28" s="58"/>
      <c r="N28" s="60"/>
      <c r="O28" s="60"/>
      <c r="P28" s="91"/>
      <c r="Q28" s="65"/>
      <c r="R28" s="65"/>
      <c r="S28" s="65"/>
      <c r="T28" s="53"/>
    </row>
    <row r="29" spans="1:20">
      <c r="A29" s="4">
        <v>25</v>
      </c>
      <c r="B29" s="51"/>
      <c r="C29" s="55"/>
      <c r="D29" s="53"/>
      <c r="E29" s="79"/>
      <c r="F29" s="72"/>
      <c r="G29" s="55"/>
      <c r="H29" s="55"/>
      <c r="I29" s="17">
        <f t="shared" si="0"/>
        <v>0</v>
      </c>
      <c r="J29" s="55"/>
      <c r="K29" s="53"/>
      <c r="L29" s="57"/>
      <c r="M29" s="58"/>
      <c r="N29" s="60"/>
      <c r="O29" s="60"/>
      <c r="P29" s="91"/>
      <c r="Q29" s="65"/>
      <c r="R29" s="65"/>
      <c r="S29" s="65"/>
      <c r="T29" s="53"/>
    </row>
    <row r="30" spans="1:20">
      <c r="A30" s="4">
        <v>26</v>
      </c>
      <c r="B30" s="51" t="s">
        <v>66</v>
      </c>
      <c r="C30" s="52" t="s">
        <v>204</v>
      </c>
      <c r="D30" s="53" t="s">
        <v>27</v>
      </c>
      <c r="E30" s="80"/>
      <c r="F30" s="72" t="s">
        <v>84</v>
      </c>
      <c r="G30" s="51">
        <v>26</v>
      </c>
      <c r="H30" s="51">
        <v>23</v>
      </c>
      <c r="I30" s="17">
        <f t="shared" si="0"/>
        <v>49</v>
      </c>
      <c r="J30" s="52">
        <v>18050517901</v>
      </c>
      <c r="K30" s="53" t="s">
        <v>265</v>
      </c>
      <c r="L30" s="57" t="s">
        <v>266</v>
      </c>
      <c r="M30" s="58">
        <v>9707338152</v>
      </c>
      <c r="N30" s="60" t="s">
        <v>267</v>
      </c>
      <c r="O30" s="60">
        <v>9707084858</v>
      </c>
      <c r="P30" s="91">
        <v>43507</v>
      </c>
      <c r="Q30" s="65" t="s">
        <v>147</v>
      </c>
      <c r="R30" s="65">
        <v>20</v>
      </c>
      <c r="S30" s="65" t="s">
        <v>142</v>
      </c>
      <c r="T30" s="53"/>
    </row>
    <row r="31" spans="1:20">
      <c r="A31" s="4">
        <v>27</v>
      </c>
      <c r="B31" s="51" t="s">
        <v>67</v>
      </c>
      <c r="C31" s="52" t="s">
        <v>205</v>
      </c>
      <c r="D31" s="53" t="s">
        <v>27</v>
      </c>
      <c r="E31" s="80"/>
      <c r="F31" s="72" t="s">
        <v>138</v>
      </c>
      <c r="G31" s="51">
        <v>22</v>
      </c>
      <c r="H31" s="51">
        <v>37</v>
      </c>
      <c r="I31" s="17">
        <f t="shared" si="0"/>
        <v>59</v>
      </c>
      <c r="J31" s="52">
        <v>18050517902</v>
      </c>
      <c r="K31" s="53" t="s">
        <v>265</v>
      </c>
      <c r="L31" s="57" t="s">
        <v>266</v>
      </c>
      <c r="M31" s="58">
        <v>9707338152</v>
      </c>
      <c r="N31" s="60" t="s">
        <v>267</v>
      </c>
      <c r="O31" s="60">
        <v>9707084858</v>
      </c>
      <c r="P31" s="91">
        <v>43508</v>
      </c>
      <c r="Q31" s="65" t="s">
        <v>148</v>
      </c>
      <c r="R31" s="65">
        <v>20</v>
      </c>
      <c r="S31" s="65" t="s">
        <v>142</v>
      </c>
      <c r="T31" s="53"/>
    </row>
    <row r="32" spans="1:20">
      <c r="A32" s="4">
        <v>28</v>
      </c>
      <c r="B32" s="51" t="s">
        <v>67</v>
      </c>
      <c r="C32" s="55" t="s">
        <v>458</v>
      </c>
      <c r="D32" s="53" t="s">
        <v>29</v>
      </c>
      <c r="E32" s="55">
        <v>4</v>
      </c>
      <c r="F32" s="72"/>
      <c r="G32" s="55">
        <v>52</v>
      </c>
      <c r="H32" s="55">
        <v>53</v>
      </c>
      <c r="I32" s="17">
        <f t="shared" si="0"/>
        <v>105</v>
      </c>
      <c r="J32" s="65" t="s">
        <v>420</v>
      </c>
      <c r="K32" s="53" t="s">
        <v>265</v>
      </c>
      <c r="L32" s="57" t="s">
        <v>266</v>
      </c>
      <c r="M32" s="58">
        <v>9707338152</v>
      </c>
      <c r="N32" s="60" t="s">
        <v>267</v>
      </c>
      <c r="O32" s="60">
        <v>9707084858</v>
      </c>
      <c r="P32" s="91">
        <v>43508</v>
      </c>
      <c r="Q32" s="65" t="s">
        <v>148</v>
      </c>
      <c r="R32" s="65">
        <v>25</v>
      </c>
      <c r="S32" s="65" t="s">
        <v>142</v>
      </c>
      <c r="T32" s="53"/>
    </row>
    <row r="33" spans="1:20">
      <c r="A33" s="4">
        <v>29</v>
      </c>
      <c r="B33" s="51" t="s">
        <v>66</v>
      </c>
      <c r="C33" s="55" t="s">
        <v>459</v>
      </c>
      <c r="D33" s="53" t="s">
        <v>29</v>
      </c>
      <c r="E33" s="55">
        <v>132</v>
      </c>
      <c r="F33" s="72"/>
      <c r="G33" s="55">
        <v>38</v>
      </c>
      <c r="H33" s="55">
        <v>35</v>
      </c>
      <c r="I33" s="17">
        <f t="shared" si="0"/>
        <v>73</v>
      </c>
      <c r="J33" s="55">
        <v>7896311274</v>
      </c>
      <c r="K33" s="53" t="s">
        <v>351</v>
      </c>
      <c r="L33" s="57" t="s">
        <v>255</v>
      </c>
      <c r="M33" s="58">
        <v>8721969392</v>
      </c>
      <c r="N33" s="60" t="s">
        <v>244</v>
      </c>
      <c r="O33" s="60">
        <v>8753909708</v>
      </c>
      <c r="P33" s="91">
        <v>43508</v>
      </c>
      <c r="Q33" s="65" t="s">
        <v>148</v>
      </c>
      <c r="R33" s="65">
        <v>25</v>
      </c>
      <c r="S33" s="65" t="s">
        <v>160</v>
      </c>
      <c r="T33" s="53"/>
    </row>
    <row r="34" spans="1:20">
      <c r="A34" s="4">
        <v>30</v>
      </c>
      <c r="B34" s="51" t="s">
        <v>66</v>
      </c>
      <c r="C34" s="55" t="s">
        <v>460</v>
      </c>
      <c r="D34" s="53" t="s">
        <v>29</v>
      </c>
      <c r="E34" s="55">
        <v>82</v>
      </c>
      <c r="F34" s="72"/>
      <c r="G34" s="55">
        <v>36</v>
      </c>
      <c r="H34" s="55">
        <v>31</v>
      </c>
      <c r="I34" s="17">
        <f t="shared" si="0"/>
        <v>67</v>
      </c>
      <c r="J34" s="55">
        <v>8472878428</v>
      </c>
      <c r="K34" s="53" t="s">
        <v>351</v>
      </c>
      <c r="L34" s="57" t="s">
        <v>255</v>
      </c>
      <c r="M34" s="58">
        <v>8721969392</v>
      </c>
      <c r="N34" s="60" t="s">
        <v>244</v>
      </c>
      <c r="O34" s="60">
        <v>8753909708</v>
      </c>
      <c r="P34" s="91">
        <v>43508</v>
      </c>
      <c r="Q34" s="65" t="s">
        <v>148</v>
      </c>
      <c r="R34" s="65">
        <v>37</v>
      </c>
      <c r="S34" s="65" t="s">
        <v>160</v>
      </c>
      <c r="T34" s="53"/>
    </row>
    <row r="35" spans="1:20">
      <c r="A35" s="4">
        <v>31</v>
      </c>
      <c r="B35" s="51" t="s">
        <v>66</v>
      </c>
      <c r="C35" s="52" t="s">
        <v>461</v>
      </c>
      <c r="D35" s="53" t="s">
        <v>27</v>
      </c>
      <c r="E35" s="52">
        <v>18050518201</v>
      </c>
      <c r="F35" s="72" t="s">
        <v>84</v>
      </c>
      <c r="G35" s="51">
        <v>47</v>
      </c>
      <c r="H35" s="51">
        <v>35</v>
      </c>
      <c r="I35" s="17">
        <f t="shared" si="0"/>
        <v>82</v>
      </c>
      <c r="J35" s="52">
        <v>9864585121</v>
      </c>
      <c r="K35" s="53" t="s">
        <v>498</v>
      </c>
      <c r="L35" s="57" t="s">
        <v>499</v>
      </c>
      <c r="M35" s="58">
        <v>9613829289</v>
      </c>
      <c r="N35" s="60" t="s">
        <v>500</v>
      </c>
      <c r="O35" s="60">
        <v>7896574795</v>
      </c>
      <c r="P35" s="91">
        <v>43509</v>
      </c>
      <c r="Q35" s="65" t="s">
        <v>153</v>
      </c>
      <c r="R35" s="65">
        <v>20</v>
      </c>
      <c r="S35" s="65" t="s">
        <v>142</v>
      </c>
      <c r="T35" s="53"/>
    </row>
    <row r="36" spans="1:20">
      <c r="A36" s="4">
        <v>32</v>
      </c>
      <c r="B36" s="51" t="s">
        <v>67</v>
      </c>
      <c r="C36" s="52" t="s">
        <v>462</v>
      </c>
      <c r="D36" s="53" t="s">
        <v>27</v>
      </c>
      <c r="E36" s="52">
        <v>18050509505</v>
      </c>
      <c r="F36" s="72" t="s">
        <v>84</v>
      </c>
      <c r="G36" s="51">
        <v>63</v>
      </c>
      <c r="H36" s="51">
        <v>56</v>
      </c>
      <c r="I36" s="17">
        <f t="shared" si="0"/>
        <v>119</v>
      </c>
      <c r="J36" s="52">
        <v>9707431611</v>
      </c>
      <c r="K36" s="53" t="s">
        <v>346</v>
      </c>
      <c r="L36" s="57" t="s">
        <v>490</v>
      </c>
      <c r="M36" s="62">
        <v>8486060567</v>
      </c>
      <c r="N36" s="60" t="s">
        <v>347</v>
      </c>
      <c r="O36" s="60">
        <v>9854405617</v>
      </c>
      <c r="P36" s="91">
        <v>43509</v>
      </c>
      <c r="Q36" s="65" t="s">
        <v>153</v>
      </c>
      <c r="R36" s="65">
        <v>40</v>
      </c>
      <c r="S36" s="53" t="s">
        <v>160</v>
      </c>
      <c r="T36" s="53"/>
    </row>
    <row r="37" spans="1:20">
      <c r="A37" s="4">
        <v>33</v>
      </c>
      <c r="B37" s="51" t="s">
        <v>67</v>
      </c>
      <c r="C37" s="52" t="s">
        <v>463</v>
      </c>
      <c r="D37" s="53" t="s">
        <v>27</v>
      </c>
      <c r="E37" s="52">
        <v>18050510401</v>
      </c>
      <c r="F37" s="72" t="s">
        <v>84</v>
      </c>
      <c r="G37" s="51">
        <v>47</v>
      </c>
      <c r="H37" s="51">
        <v>32</v>
      </c>
      <c r="I37" s="17">
        <f t="shared" si="0"/>
        <v>79</v>
      </c>
      <c r="J37" s="52">
        <v>9678867863</v>
      </c>
      <c r="K37" s="53" t="s">
        <v>356</v>
      </c>
      <c r="L37" s="53" t="s">
        <v>635</v>
      </c>
      <c r="M37" s="53">
        <v>9957543760</v>
      </c>
      <c r="N37" s="60" t="s">
        <v>422</v>
      </c>
      <c r="O37" s="60">
        <v>8752950283</v>
      </c>
      <c r="P37" s="91">
        <v>43510</v>
      </c>
      <c r="Q37" s="55" t="s">
        <v>154</v>
      </c>
      <c r="R37" s="65">
        <v>20</v>
      </c>
      <c r="S37" s="65" t="s">
        <v>142</v>
      </c>
      <c r="T37" s="53"/>
    </row>
    <row r="38" spans="1:20">
      <c r="A38" s="4">
        <v>34</v>
      </c>
      <c r="B38" s="51" t="s">
        <v>66</v>
      </c>
      <c r="C38" s="52" t="s">
        <v>464</v>
      </c>
      <c r="D38" s="53" t="s">
        <v>27</v>
      </c>
      <c r="E38" s="52">
        <v>18050518202</v>
      </c>
      <c r="F38" s="72" t="s">
        <v>84</v>
      </c>
      <c r="G38" s="51">
        <v>78</v>
      </c>
      <c r="H38" s="51">
        <v>75</v>
      </c>
      <c r="I38" s="17">
        <f t="shared" si="0"/>
        <v>153</v>
      </c>
      <c r="J38" s="52">
        <v>9706640735</v>
      </c>
      <c r="K38" s="53" t="s">
        <v>498</v>
      </c>
      <c r="L38" s="57" t="s">
        <v>499</v>
      </c>
      <c r="M38" s="58">
        <v>9613829289</v>
      </c>
      <c r="N38" s="60" t="s">
        <v>500</v>
      </c>
      <c r="O38" s="60">
        <v>7896574795</v>
      </c>
      <c r="P38" s="91">
        <v>43510</v>
      </c>
      <c r="Q38" s="55" t="s">
        <v>154</v>
      </c>
      <c r="R38" s="65">
        <v>20</v>
      </c>
      <c r="S38" s="65" t="s">
        <v>142</v>
      </c>
      <c r="T38" s="53"/>
    </row>
    <row r="39" spans="1:20">
      <c r="A39" s="4">
        <v>35</v>
      </c>
      <c r="B39" s="51" t="s">
        <v>66</v>
      </c>
      <c r="C39" s="55" t="s">
        <v>465</v>
      </c>
      <c r="D39" s="53" t="s">
        <v>29</v>
      </c>
      <c r="E39" s="55">
        <v>36</v>
      </c>
      <c r="F39" s="72"/>
      <c r="G39" s="55">
        <v>82</v>
      </c>
      <c r="H39" s="55">
        <v>72</v>
      </c>
      <c r="I39" s="17">
        <f t="shared" si="0"/>
        <v>154</v>
      </c>
      <c r="J39" s="55">
        <v>9508165527</v>
      </c>
      <c r="K39" s="53" t="s">
        <v>262</v>
      </c>
      <c r="L39" s="57" t="s">
        <v>263</v>
      </c>
      <c r="M39" s="62">
        <v>9678244864</v>
      </c>
      <c r="N39" s="60" t="s">
        <v>502</v>
      </c>
      <c r="O39" s="60">
        <v>9864996997</v>
      </c>
      <c r="P39" s="91">
        <v>43511</v>
      </c>
      <c r="Q39" s="65" t="s">
        <v>155</v>
      </c>
      <c r="R39" s="65">
        <v>20</v>
      </c>
      <c r="S39" s="65" t="s">
        <v>142</v>
      </c>
      <c r="T39" s="53"/>
    </row>
    <row r="40" spans="1:20">
      <c r="A40" s="4">
        <v>36</v>
      </c>
      <c r="B40" s="51" t="s">
        <v>67</v>
      </c>
      <c r="C40" s="52" t="s">
        <v>466</v>
      </c>
      <c r="D40" s="53" t="s">
        <v>27</v>
      </c>
      <c r="E40" s="52">
        <v>18050515206</v>
      </c>
      <c r="F40" s="72" t="s">
        <v>93</v>
      </c>
      <c r="G40" s="51">
        <v>59</v>
      </c>
      <c r="H40" s="51">
        <v>60</v>
      </c>
      <c r="I40" s="17">
        <f t="shared" si="0"/>
        <v>119</v>
      </c>
      <c r="J40" s="52">
        <v>8811837273</v>
      </c>
      <c r="K40" s="53" t="s">
        <v>355</v>
      </c>
      <c r="L40" s="57" t="s">
        <v>503</v>
      </c>
      <c r="M40" s="58">
        <v>9678120416</v>
      </c>
      <c r="N40" s="53"/>
      <c r="O40" s="53"/>
      <c r="P40" s="91">
        <v>43511</v>
      </c>
      <c r="Q40" s="65" t="s">
        <v>155</v>
      </c>
      <c r="R40" s="65">
        <v>20</v>
      </c>
      <c r="S40" s="65" t="s">
        <v>142</v>
      </c>
      <c r="T40" s="53"/>
    </row>
    <row r="41" spans="1:20">
      <c r="A41" s="4">
        <v>37</v>
      </c>
      <c r="B41" s="51" t="s">
        <v>67</v>
      </c>
      <c r="C41" s="66" t="s">
        <v>467</v>
      </c>
      <c r="D41" s="53" t="s">
        <v>29</v>
      </c>
      <c r="E41" s="55">
        <v>58</v>
      </c>
      <c r="F41" s="72"/>
      <c r="G41" s="55">
        <v>48</v>
      </c>
      <c r="H41" s="55">
        <v>40</v>
      </c>
      <c r="I41" s="17">
        <f t="shared" si="0"/>
        <v>88</v>
      </c>
      <c r="J41" s="55">
        <v>8474042514</v>
      </c>
      <c r="K41" s="53" t="s">
        <v>493</v>
      </c>
      <c r="L41" s="57" t="s">
        <v>494</v>
      </c>
      <c r="M41" s="58">
        <v>9508346344</v>
      </c>
      <c r="N41" s="60" t="s">
        <v>495</v>
      </c>
      <c r="O41" s="60">
        <v>8011699725</v>
      </c>
      <c r="P41" s="91">
        <v>43512</v>
      </c>
      <c r="Q41" s="55" t="s">
        <v>141</v>
      </c>
      <c r="R41" s="65">
        <v>25</v>
      </c>
      <c r="S41" s="65" t="s">
        <v>142</v>
      </c>
      <c r="T41" s="53"/>
    </row>
    <row r="42" spans="1:20">
      <c r="A42" s="4">
        <v>38</v>
      </c>
      <c r="B42" s="51" t="s">
        <v>66</v>
      </c>
      <c r="C42" s="52" t="s">
        <v>468</v>
      </c>
      <c r="D42" s="53" t="s">
        <v>27</v>
      </c>
      <c r="E42" s="52">
        <v>18050510801</v>
      </c>
      <c r="F42" s="72" t="s">
        <v>84</v>
      </c>
      <c r="G42" s="51">
        <v>81</v>
      </c>
      <c r="H42" s="51">
        <v>56</v>
      </c>
      <c r="I42" s="17">
        <f t="shared" si="0"/>
        <v>137</v>
      </c>
      <c r="J42" s="52">
        <v>9577344808</v>
      </c>
      <c r="K42" s="53" t="s">
        <v>274</v>
      </c>
      <c r="L42" s="57" t="s">
        <v>275</v>
      </c>
      <c r="M42" s="58">
        <v>9864471493</v>
      </c>
      <c r="N42" s="60" t="s">
        <v>276</v>
      </c>
      <c r="O42" s="60">
        <v>8749831545</v>
      </c>
      <c r="P42" s="91">
        <v>43512</v>
      </c>
      <c r="Q42" s="55" t="s">
        <v>141</v>
      </c>
      <c r="R42" s="65">
        <v>25</v>
      </c>
      <c r="S42" s="65" t="s">
        <v>142</v>
      </c>
      <c r="T42" s="53"/>
    </row>
    <row r="43" spans="1:20">
      <c r="A43" s="4">
        <v>39</v>
      </c>
      <c r="B43" s="51" t="s">
        <v>66</v>
      </c>
      <c r="C43" s="55" t="s">
        <v>469</v>
      </c>
      <c r="D43" s="53" t="s">
        <v>29</v>
      </c>
      <c r="E43" s="55">
        <v>68</v>
      </c>
      <c r="F43" s="72"/>
      <c r="G43" s="55">
        <v>35</v>
      </c>
      <c r="H43" s="55">
        <v>35</v>
      </c>
      <c r="I43" s="17">
        <f t="shared" si="0"/>
        <v>70</v>
      </c>
      <c r="J43" s="55">
        <v>9859919490</v>
      </c>
      <c r="K43" s="53" t="s">
        <v>271</v>
      </c>
      <c r="L43" s="53" t="s">
        <v>504</v>
      </c>
      <c r="M43" s="53">
        <v>9678466684</v>
      </c>
      <c r="N43" s="60" t="s">
        <v>505</v>
      </c>
      <c r="O43" s="60">
        <v>9678867313</v>
      </c>
      <c r="P43" s="91">
        <v>43514</v>
      </c>
      <c r="Q43" s="65" t="s">
        <v>147</v>
      </c>
      <c r="R43" s="65">
        <v>15</v>
      </c>
      <c r="S43" s="65" t="s">
        <v>142</v>
      </c>
      <c r="T43" s="53"/>
    </row>
    <row r="44" spans="1:20">
      <c r="A44" s="4">
        <v>40</v>
      </c>
      <c r="B44" s="51" t="s">
        <v>67</v>
      </c>
      <c r="C44" s="69" t="s">
        <v>380</v>
      </c>
      <c r="D44" s="53" t="s">
        <v>27</v>
      </c>
      <c r="E44" s="55">
        <v>18050501903</v>
      </c>
      <c r="F44" s="72" t="s">
        <v>138</v>
      </c>
      <c r="G44" s="55">
        <v>80</v>
      </c>
      <c r="H44" s="55">
        <v>70</v>
      </c>
      <c r="I44" s="17">
        <f t="shared" si="0"/>
        <v>150</v>
      </c>
      <c r="J44" s="55">
        <v>9864332249</v>
      </c>
      <c r="K44" s="53" t="s">
        <v>361</v>
      </c>
      <c r="L44" s="53" t="s">
        <v>506</v>
      </c>
      <c r="M44" s="62">
        <v>8720908146</v>
      </c>
      <c r="N44" s="53" t="s">
        <v>507</v>
      </c>
      <c r="O44" s="60">
        <v>9854599443</v>
      </c>
      <c r="P44" s="91">
        <v>43514</v>
      </c>
      <c r="Q44" s="65" t="s">
        <v>147</v>
      </c>
      <c r="R44" s="65">
        <v>15</v>
      </c>
      <c r="S44" s="65" t="s">
        <v>142</v>
      </c>
      <c r="T44" s="53"/>
    </row>
    <row r="45" spans="1:20">
      <c r="A45" s="4">
        <v>41</v>
      </c>
      <c r="B45" s="51" t="s">
        <v>66</v>
      </c>
      <c r="C45" s="55" t="s">
        <v>470</v>
      </c>
      <c r="D45" s="53" t="s">
        <v>29</v>
      </c>
      <c r="E45" s="55">
        <v>106</v>
      </c>
      <c r="F45" s="72"/>
      <c r="G45" s="55">
        <v>69</v>
      </c>
      <c r="H45" s="55">
        <v>60</v>
      </c>
      <c r="I45" s="17">
        <f t="shared" si="0"/>
        <v>129</v>
      </c>
      <c r="J45" s="55">
        <v>8723944287</v>
      </c>
      <c r="K45" s="53" t="s">
        <v>355</v>
      </c>
      <c r="L45" s="57" t="s">
        <v>503</v>
      </c>
      <c r="M45" s="58">
        <v>9678120416</v>
      </c>
      <c r="N45" s="60" t="s">
        <v>570</v>
      </c>
      <c r="O45" s="60">
        <v>9085882281</v>
      </c>
      <c r="P45" s="91">
        <v>43516</v>
      </c>
      <c r="Q45" s="65" t="s">
        <v>153</v>
      </c>
      <c r="R45" s="65">
        <v>35</v>
      </c>
      <c r="S45" s="65" t="s">
        <v>142</v>
      </c>
      <c r="T45" s="53"/>
    </row>
    <row r="46" spans="1:20">
      <c r="A46" s="4">
        <v>42</v>
      </c>
      <c r="B46" s="51" t="s">
        <v>67</v>
      </c>
      <c r="C46" s="55" t="s">
        <v>471</v>
      </c>
      <c r="D46" s="53" t="s">
        <v>29</v>
      </c>
      <c r="E46" s="55">
        <v>38</v>
      </c>
      <c r="F46" s="72"/>
      <c r="G46" s="55">
        <v>46</v>
      </c>
      <c r="H46" s="55">
        <v>40</v>
      </c>
      <c r="I46" s="17">
        <f t="shared" si="0"/>
        <v>86</v>
      </c>
      <c r="J46" s="55">
        <v>8011393229</v>
      </c>
      <c r="K46" s="53" t="s">
        <v>355</v>
      </c>
      <c r="L46" s="57" t="s">
        <v>503</v>
      </c>
      <c r="M46" s="58">
        <v>9678120416</v>
      </c>
      <c r="N46" s="60" t="s">
        <v>570</v>
      </c>
      <c r="O46" s="60">
        <v>9085882281</v>
      </c>
      <c r="P46" s="91">
        <v>43516</v>
      </c>
      <c r="Q46" s="65" t="s">
        <v>153</v>
      </c>
      <c r="R46" s="65">
        <v>10</v>
      </c>
      <c r="S46" s="65" t="s">
        <v>142</v>
      </c>
      <c r="T46" s="53"/>
    </row>
    <row r="47" spans="1:20">
      <c r="A47" s="4">
        <v>43</v>
      </c>
      <c r="B47" s="51" t="s">
        <v>66</v>
      </c>
      <c r="C47" s="52" t="s">
        <v>472</v>
      </c>
      <c r="D47" s="53" t="s">
        <v>27</v>
      </c>
      <c r="E47" s="52">
        <v>18050515204</v>
      </c>
      <c r="F47" s="72" t="s">
        <v>84</v>
      </c>
      <c r="G47" s="51">
        <v>15</v>
      </c>
      <c r="H47" s="51">
        <v>12</v>
      </c>
      <c r="I47" s="17">
        <f t="shared" si="0"/>
        <v>27</v>
      </c>
      <c r="J47" s="52">
        <v>9957835009</v>
      </c>
      <c r="K47" s="53" t="s">
        <v>355</v>
      </c>
      <c r="L47" s="57" t="s">
        <v>503</v>
      </c>
      <c r="M47" s="58">
        <v>9678120416</v>
      </c>
      <c r="N47" s="60" t="s">
        <v>570</v>
      </c>
      <c r="O47" s="60">
        <v>9085882281</v>
      </c>
      <c r="P47" s="91">
        <v>43517</v>
      </c>
      <c r="Q47" s="65" t="s">
        <v>154</v>
      </c>
      <c r="R47" s="65">
        <v>10</v>
      </c>
      <c r="S47" s="65" t="s">
        <v>142</v>
      </c>
      <c r="T47" s="53"/>
    </row>
    <row r="48" spans="1:20">
      <c r="A48" s="4">
        <v>44</v>
      </c>
      <c r="B48" s="51" t="s">
        <v>66</v>
      </c>
      <c r="C48" s="52" t="s">
        <v>473</v>
      </c>
      <c r="D48" s="53" t="s">
        <v>27</v>
      </c>
      <c r="E48" s="52">
        <v>18050515205</v>
      </c>
      <c r="F48" s="72" t="s">
        <v>138</v>
      </c>
      <c r="G48" s="51">
        <v>62</v>
      </c>
      <c r="H48" s="51">
        <v>48</v>
      </c>
      <c r="I48" s="17">
        <f t="shared" si="0"/>
        <v>110</v>
      </c>
      <c r="J48" s="52">
        <v>8011178937</v>
      </c>
      <c r="K48" s="53" t="s">
        <v>355</v>
      </c>
      <c r="L48" s="57" t="s">
        <v>503</v>
      </c>
      <c r="M48" s="58">
        <v>9678120416</v>
      </c>
      <c r="N48" s="60" t="s">
        <v>570</v>
      </c>
      <c r="O48" s="60">
        <v>9085882281</v>
      </c>
      <c r="P48" s="91">
        <v>43517</v>
      </c>
      <c r="Q48" s="65" t="s">
        <v>154</v>
      </c>
      <c r="R48" s="65">
        <v>10</v>
      </c>
      <c r="S48" s="65" t="s">
        <v>142</v>
      </c>
      <c r="T48" s="53"/>
    </row>
    <row r="49" spans="1:20">
      <c r="A49" s="4">
        <v>45</v>
      </c>
      <c r="B49" s="51" t="s">
        <v>67</v>
      </c>
      <c r="C49" s="55" t="s">
        <v>474</v>
      </c>
      <c r="D49" s="53" t="s">
        <v>29</v>
      </c>
      <c r="E49" s="55">
        <v>150</v>
      </c>
      <c r="F49" s="72"/>
      <c r="G49" s="55">
        <v>53</v>
      </c>
      <c r="H49" s="55">
        <v>50</v>
      </c>
      <c r="I49" s="17">
        <f t="shared" si="0"/>
        <v>103</v>
      </c>
      <c r="J49" s="55">
        <v>7896459850</v>
      </c>
      <c r="K49" s="53" t="s">
        <v>508</v>
      </c>
      <c r="L49" s="57" t="s">
        <v>490</v>
      </c>
      <c r="M49" s="62">
        <v>8486060567</v>
      </c>
      <c r="N49" s="60" t="s">
        <v>347</v>
      </c>
      <c r="O49" s="60">
        <v>9854405617</v>
      </c>
      <c r="P49" s="91">
        <v>43517</v>
      </c>
      <c r="Q49" s="65" t="s">
        <v>154</v>
      </c>
      <c r="R49" s="65">
        <v>40</v>
      </c>
      <c r="S49" s="53" t="s">
        <v>160</v>
      </c>
      <c r="T49" s="53"/>
    </row>
    <row r="50" spans="1:20">
      <c r="A50" s="4">
        <v>46</v>
      </c>
      <c r="B50" s="51" t="s">
        <v>67</v>
      </c>
      <c r="C50" s="55" t="s">
        <v>475</v>
      </c>
      <c r="D50" s="53" t="s">
        <v>29</v>
      </c>
      <c r="E50" s="55">
        <v>113</v>
      </c>
      <c r="F50" s="72"/>
      <c r="G50" s="55">
        <v>58</v>
      </c>
      <c r="H50" s="55">
        <v>51</v>
      </c>
      <c r="I50" s="17">
        <f t="shared" si="0"/>
        <v>109</v>
      </c>
      <c r="J50" s="55">
        <v>9957982308</v>
      </c>
      <c r="K50" s="53" t="s">
        <v>508</v>
      </c>
      <c r="L50" s="57" t="s">
        <v>490</v>
      </c>
      <c r="M50" s="62">
        <v>8486060567</v>
      </c>
      <c r="N50" s="60" t="s">
        <v>347</v>
      </c>
      <c r="O50" s="60">
        <v>9854405617</v>
      </c>
      <c r="P50" s="91">
        <v>43517</v>
      </c>
      <c r="Q50" s="65" t="s">
        <v>154</v>
      </c>
      <c r="R50" s="65">
        <v>40</v>
      </c>
      <c r="S50" s="53" t="s">
        <v>160</v>
      </c>
      <c r="T50" s="53"/>
    </row>
    <row r="51" spans="1:20">
      <c r="A51" s="4">
        <v>47</v>
      </c>
      <c r="B51" s="51" t="s">
        <v>66</v>
      </c>
      <c r="C51" s="55" t="s">
        <v>476</v>
      </c>
      <c r="D51" s="53" t="s">
        <v>29</v>
      </c>
      <c r="E51" s="55">
        <v>151</v>
      </c>
      <c r="F51" s="72"/>
      <c r="G51" s="55">
        <v>56</v>
      </c>
      <c r="H51" s="55">
        <v>50</v>
      </c>
      <c r="I51" s="17">
        <f t="shared" si="0"/>
        <v>106</v>
      </c>
      <c r="J51" s="55">
        <v>7896459847</v>
      </c>
      <c r="K51" s="53" t="s">
        <v>508</v>
      </c>
      <c r="L51" s="57" t="s">
        <v>490</v>
      </c>
      <c r="M51" s="62">
        <v>8486060567</v>
      </c>
      <c r="N51" s="60" t="s">
        <v>347</v>
      </c>
      <c r="O51" s="60">
        <v>9854405617</v>
      </c>
      <c r="P51" s="91">
        <v>43518</v>
      </c>
      <c r="Q51" s="65" t="s">
        <v>155</v>
      </c>
      <c r="R51" s="65">
        <v>40</v>
      </c>
      <c r="S51" s="53" t="s">
        <v>160</v>
      </c>
      <c r="T51" s="53"/>
    </row>
    <row r="52" spans="1:20">
      <c r="A52" s="4">
        <v>48</v>
      </c>
      <c r="B52" s="51" t="s">
        <v>66</v>
      </c>
      <c r="C52" s="52" t="s">
        <v>477</v>
      </c>
      <c r="D52" s="53" t="s">
        <v>27</v>
      </c>
      <c r="E52" s="52">
        <v>18050509501</v>
      </c>
      <c r="F52" s="72" t="s">
        <v>84</v>
      </c>
      <c r="G52" s="51">
        <v>56</v>
      </c>
      <c r="H52" s="51">
        <v>67</v>
      </c>
      <c r="I52" s="17">
        <f t="shared" si="0"/>
        <v>123</v>
      </c>
      <c r="J52" s="52">
        <v>7896159325</v>
      </c>
      <c r="K52" s="53" t="s">
        <v>508</v>
      </c>
      <c r="L52" s="57" t="s">
        <v>490</v>
      </c>
      <c r="M52" s="62">
        <v>8486060567</v>
      </c>
      <c r="N52" s="60" t="s">
        <v>347</v>
      </c>
      <c r="O52" s="60">
        <v>9854405617</v>
      </c>
      <c r="P52" s="91">
        <v>43518</v>
      </c>
      <c r="Q52" s="65" t="s">
        <v>155</v>
      </c>
      <c r="R52" s="65">
        <v>40</v>
      </c>
      <c r="S52" s="53" t="s">
        <v>160</v>
      </c>
      <c r="T52" s="53"/>
    </row>
    <row r="53" spans="1:20">
      <c r="A53" s="4">
        <v>49</v>
      </c>
      <c r="B53" s="51" t="s">
        <v>67</v>
      </c>
      <c r="C53" s="55" t="s">
        <v>478</v>
      </c>
      <c r="D53" s="53" t="s">
        <v>29</v>
      </c>
      <c r="E53" s="55">
        <v>35</v>
      </c>
      <c r="F53" s="72"/>
      <c r="G53" s="55">
        <v>96</v>
      </c>
      <c r="H53" s="55">
        <v>79</v>
      </c>
      <c r="I53" s="17">
        <f t="shared" si="0"/>
        <v>175</v>
      </c>
      <c r="J53" s="55">
        <v>9954539579</v>
      </c>
      <c r="K53" s="53" t="s">
        <v>262</v>
      </c>
      <c r="L53" s="57" t="s">
        <v>263</v>
      </c>
      <c r="M53" s="62">
        <v>9678244864</v>
      </c>
      <c r="N53" s="60" t="s">
        <v>264</v>
      </c>
      <c r="O53" s="60">
        <v>9957072661</v>
      </c>
      <c r="P53" s="91">
        <v>43518</v>
      </c>
      <c r="Q53" s="65" t="s">
        <v>155</v>
      </c>
      <c r="R53" s="55">
        <v>33</v>
      </c>
      <c r="S53" s="65" t="s">
        <v>142</v>
      </c>
      <c r="T53" s="53"/>
    </row>
    <row r="54" spans="1:20">
      <c r="A54" s="4">
        <v>50</v>
      </c>
      <c r="B54" s="51" t="s">
        <v>67</v>
      </c>
      <c r="C54" s="52" t="s">
        <v>479</v>
      </c>
      <c r="D54" s="53" t="s">
        <v>27</v>
      </c>
      <c r="E54" s="52">
        <v>18050507904</v>
      </c>
      <c r="F54" s="72" t="s">
        <v>138</v>
      </c>
      <c r="G54" s="51">
        <v>58</v>
      </c>
      <c r="H54" s="51">
        <v>82</v>
      </c>
      <c r="I54" s="17">
        <f t="shared" si="0"/>
        <v>140</v>
      </c>
      <c r="J54" s="52">
        <v>9435321222</v>
      </c>
      <c r="K54" s="53" t="s">
        <v>356</v>
      </c>
      <c r="L54" s="98" t="s">
        <v>635</v>
      </c>
      <c r="M54" s="53">
        <v>9957543760</v>
      </c>
      <c r="N54" s="59" t="s">
        <v>357</v>
      </c>
      <c r="O54" s="60">
        <v>9864675682</v>
      </c>
      <c r="P54" s="91">
        <v>43519</v>
      </c>
      <c r="Q54" s="55" t="s">
        <v>141</v>
      </c>
      <c r="R54" s="72">
        <v>37</v>
      </c>
      <c r="S54" s="65" t="s">
        <v>142</v>
      </c>
      <c r="T54" s="53"/>
    </row>
    <row r="55" spans="1:20">
      <c r="A55" s="4">
        <v>51</v>
      </c>
      <c r="B55" s="51" t="s">
        <v>66</v>
      </c>
      <c r="C55" s="55" t="s">
        <v>480</v>
      </c>
      <c r="D55" s="53" t="s">
        <v>29</v>
      </c>
      <c r="E55" s="55">
        <v>114</v>
      </c>
      <c r="F55" s="72"/>
      <c r="G55" s="55">
        <v>57</v>
      </c>
      <c r="H55" s="55">
        <v>43</v>
      </c>
      <c r="I55" s="17">
        <f t="shared" si="0"/>
        <v>100</v>
      </c>
      <c r="J55" s="55">
        <v>9577840684</v>
      </c>
      <c r="K55" s="53" t="s">
        <v>425</v>
      </c>
      <c r="L55" s="53" t="s">
        <v>647</v>
      </c>
      <c r="M55" s="53">
        <v>9864402640</v>
      </c>
      <c r="N55" s="59" t="s">
        <v>509</v>
      </c>
      <c r="O55" s="60">
        <v>9613134788</v>
      </c>
      <c r="P55" s="91">
        <v>43519</v>
      </c>
      <c r="Q55" s="55" t="s">
        <v>141</v>
      </c>
      <c r="R55" s="72">
        <v>15</v>
      </c>
      <c r="S55" s="65" t="s">
        <v>142</v>
      </c>
      <c r="T55" s="53"/>
    </row>
    <row r="56" spans="1:20">
      <c r="A56" s="4">
        <v>52</v>
      </c>
      <c r="B56" s="51" t="s">
        <v>66</v>
      </c>
      <c r="C56" s="55" t="s">
        <v>481</v>
      </c>
      <c r="D56" s="53" t="s">
        <v>29</v>
      </c>
      <c r="E56" s="55">
        <v>115</v>
      </c>
      <c r="F56" s="72"/>
      <c r="G56" s="55">
        <v>51</v>
      </c>
      <c r="H56" s="55">
        <v>48</v>
      </c>
      <c r="I56" s="17">
        <f t="shared" si="0"/>
        <v>99</v>
      </c>
      <c r="J56" s="55">
        <v>9957898812</v>
      </c>
      <c r="K56" s="53" t="s">
        <v>361</v>
      </c>
      <c r="L56" s="53" t="s">
        <v>506</v>
      </c>
      <c r="M56" s="62">
        <v>8720908146</v>
      </c>
      <c r="N56" s="53" t="s">
        <v>507</v>
      </c>
      <c r="O56" s="60">
        <v>9854599443</v>
      </c>
      <c r="P56" s="91">
        <v>43521</v>
      </c>
      <c r="Q56" s="55" t="s">
        <v>147</v>
      </c>
      <c r="R56" s="72">
        <v>15</v>
      </c>
      <c r="S56" s="65" t="s">
        <v>142</v>
      </c>
      <c r="T56" s="53"/>
    </row>
    <row r="57" spans="1:20">
      <c r="A57" s="4">
        <v>53</v>
      </c>
      <c r="B57" s="51" t="s">
        <v>67</v>
      </c>
      <c r="C57" s="55" t="s">
        <v>482</v>
      </c>
      <c r="D57" s="53" t="s">
        <v>29</v>
      </c>
      <c r="E57" s="55">
        <v>116</v>
      </c>
      <c r="F57" s="72"/>
      <c r="G57" s="55">
        <v>55</v>
      </c>
      <c r="H57" s="55">
        <v>45</v>
      </c>
      <c r="I57" s="17">
        <f t="shared" si="0"/>
        <v>100</v>
      </c>
      <c r="J57" s="55">
        <v>9577755402</v>
      </c>
      <c r="K57" s="98" t="s">
        <v>356</v>
      </c>
      <c r="L57" s="98" t="s">
        <v>635</v>
      </c>
      <c r="M57" s="53">
        <v>9957543760</v>
      </c>
      <c r="N57" s="59" t="s">
        <v>357</v>
      </c>
      <c r="O57" s="60">
        <v>9864675682</v>
      </c>
      <c r="P57" s="91">
        <v>43521</v>
      </c>
      <c r="Q57" s="55" t="s">
        <v>147</v>
      </c>
      <c r="R57" s="72">
        <v>15</v>
      </c>
      <c r="S57" s="65" t="s">
        <v>142</v>
      </c>
      <c r="T57" s="53"/>
    </row>
    <row r="58" spans="1:20" ht="25.5">
      <c r="A58" s="4">
        <v>54</v>
      </c>
      <c r="B58" s="51" t="s">
        <v>67</v>
      </c>
      <c r="C58" s="81" t="s">
        <v>483</v>
      </c>
      <c r="D58" s="82" t="s">
        <v>27</v>
      </c>
      <c r="E58" s="81">
        <v>18050509504</v>
      </c>
      <c r="F58" s="83" t="s">
        <v>84</v>
      </c>
      <c r="G58" s="84">
        <v>66</v>
      </c>
      <c r="H58" s="84">
        <v>60</v>
      </c>
      <c r="I58" s="17">
        <f t="shared" si="0"/>
        <v>126</v>
      </c>
      <c r="J58" s="81">
        <v>9577041208</v>
      </c>
      <c r="K58" s="82" t="s">
        <v>346</v>
      </c>
      <c r="L58" s="57" t="s">
        <v>490</v>
      </c>
      <c r="M58" s="62">
        <v>8486060567</v>
      </c>
      <c r="N58" s="60" t="s">
        <v>347</v>
      </c>
      <c r="O58" s="60">
        <v>9854405617</v>
      </c>
      <c r="P58" s="91">
        <v>43521</v>
      </c>
      <c r="Q58" s="55" t="s">
        <v>147</v>
      </c>
      <c r="R58" s="86">
        <v>40</v>
      </c>
      <c r="S58" s="82" t="s">
        <v>160</v>
      </c>
      <c r="T58" s="82"/>
    </row>
    <row r="59" spans="1:20" ht="30.75">
      <c r="A59" s="4">
        <v>55</v>
      </c>
      <c r="B59" s="51" t="s">
        <v>67</v>
      </c>
      <c r="C59" s="69" t="s">
        <v>484</v>
      </c>
      <c r="D59" s="82" t="s">
        <v>27</v>
      </c>
      <c r="E59" s="70">
        <v>18050511803</v>
      </c>
      <c r="F59" s="83" t="s">
        <v>84</v>
      </c>
      <c r="G59" s="84">
        <v>55</v>
      </c>
      <c r="H59" s="84">
        <v>43</v>
      </c>
      <c r="I59" s="17">
        <f t="shared" si="0"/>
        <v>98</v>
      </c>
      <c r="J59" s="70">
        <v>9678499501</v>
      </c>
      <c r="K59" s="82" t="s">
        <v>271</v>
      </c>
      <c r="L59" s="57" t="s">
        <v>622</v>
      </c>
      <c r="M59" s="62">
        <v>9706435067</v>
      </c>
      <c r="N59" s="60" t="s">
        <v>648</v>
      </c>
      <c r="O59" s="60">
        <v>8753036780</v>
      </c>
      <c r="P59" s="91">
        <v>43522</v>
      </c>
      <c r="Q59" s="65" t="s">
        <v>148</v>
      </c>
      <c r="R59" s="86">
        <v>12</v>
      </c>
      <c r="S59" s="82" t="s">
        <v>142</v>
      </c>
      <c r="T59" s="82"/>
    </row>
    <row r="60" spans="1:20">
      <c r="A60" s="4">
        <v>56</v>
      </c>
      <c r="B60" s="17" t="s">
        <v>66</v>
      </c>
      <c r="C60" s="95" t="s">
        <v>595</v>
      </c>
      <c r="D60" s="18" t="s">
        <v>27</v>
      </c>
      <c r="E60" s="94">
        <v>18050503701</v>
      </c>
      <c r="F60" s="18" t="s">
        <v>84</v>
      </c>
      <c r="G60" s="19">
        <v>55</v>
      </c>
      <c r="H60" s="19">
        <v>27</v>
      </c>
      <c r="I60" s="17">
        <f t="shared" si="0"/>
        <v>82</v>
      </c>
      <c r="J60" s="94">
        <v>9613285839</v>
      </c>
      <c r="K60" s="82" t="s">
        <v>346</v>
      </c>
      <c r="L60" s="18" t="s">
        <v>609</v>
      </c>
      <c r="M60" s="18">
        <v>8011117785</v>
      </c>
      <c r="N60" s="60" t="s">
        <v>608</v>
      </c>
      <c r="O60" s="60">
        <v>9859582528</v>
      </c>
      <c r="P60" s="91">
        <v>43522</v>
      </c>
      <c r="Q60" s="65" t="s">
        <v>148</v>
      </c>
      <c r="R60" s="18">
        <v>35</v>
      </c>
      <c r="S60" s="82" t="s">
        <v>160</v>
      </c>
      <c r="T60" s="18"/>
    </row>
    <row r="61" spans="1:20">
      <c r="A61" s="4">
        <v>57</v>
      </c>
      <c r="B61" s="17" t="s">
        <v>66</v>
      </c>
      <c r="C61" s="95" t="s">
        <v>596</v>
      </c>
      <c r="D61" s="18" t="s">
        <v>27</v>
      </c>
      <c r="E61" s="94">
        <v>18050503702</v>
      </c>
      <c r="F61" s="18" t="s">
        <v>84</v>
      </c>
      <c r="G61" s="19">
        <v>32</v>
      </c>
      <c r="H61" s="19">
        <v>30</v>
      </c>
      <c r="I61" s="17">
        <f t="shared" si="0"/>
        <v>62</v>
      </c>
      <c r="J61" s="94">
        <v>8753946090</v>
      </c>
      <c r="K61" s="82" t="s">
        <v>346</v>
      </c>
      <c r="L61" s="18" t="s">
        <v>609</v>
      </c>
      <c r="M61" s="18">
        <v>8011117785</v>
      </c>
      <c r="N61" s="60" t="s">
        <v>608</v>
      </c>
      <c r="O61" s="60">
        <v>9859582528</v>
      </c>
      <c r="P61" s="91">
        <v>43522</v>
      </c>
      <c r="Q61" s="65" t="s">
        <v>148</v>
      </c>
      <c r="R61" s="18">
        <v>35</v>
      </c>
      <c r="S61" s="82" t="s">
        <v>160</v>
      </c>
      <c r="T61" s="18"/>
    </row>
    <row r="62" spans="1:20" ht="27">
      <c r="A62" s="4">
        <v>58</v>
      </c>
      <c r="B62" s="17" t="s">
        <v>66</v>
      </c>
      <c r="C62" s="95" t="s">
        <v>597</v>
      </c>
      <c r="D62" s="18" t="s">
        <v>27</v>
      </c>
      <c r="E62" s="94">
        <v>18050506202</v>
      </c>
      <c r="F62" s="18" t="s">
        <v>84</v>
      </c>
      <c r="G62" s="19">
        <v>35</v>
      </c>
      <c r="H62" s="19">
        <v>34</v>
      </c>
      <c r="I62" s="17">
        <f t="shared" si="0"/>
        <v>69</v>
      </c>
      <c r="J62" s="94">
        <v>9435583686</v>
      </c>
      <c r="K62" s="18"/>
      <c r="L62" s="18"/>
      <c r="M62" s="18"/>
      <c r="N62" s="18"/>
      <c r="O62" s="18"/>
      <c r="P62" s="91">
        <v>43523</v>
      </c>
      <c r="Q62" s="18" t="s">
        <v>153</v>
      </c>
      <c r="R62" s="18">
        <v>30</v>
      </c>
      <c r="S62" s="18" t="s">
        <v>602</v>
      </c>
      <c r="T62" s="18"/>
    </row>
    <row r="63" spans="1:20">
      <c r="A63" s="4">
        <v>59</v>
      </c>
      <c r="B63" s="17" t="s">
        <v>66</v>
      </c>
      <c r="C63" s="95" t="s">
        <v>598</v>
      </c>
      <c r="D63" s="18" t="s">
        <v>27</v>
      </c>
      <c r="E63" s="94">
        <v>18050506203</v>
      </c>
      <c r="F63" s="18" t="s">
        <v>84</v>
      </c>
      <c r="G63" s="19">
        <v>38</v>
      </c>
      <c r="H63" s="19">
        <v>21</v>
      </c>
      <c r="I63" s="17">
        <f t="shared" si="0"/>
        <v>59</v>
      </c>
      <c r="J63" s="94">
        <v>9854402525</v>
      </c>
      <c r="K63" s="18"/>
      <c r="L63" s="18"/>
      <c r="M63" s="18"/>
      <c r="N63" s="18"/>
      <c r="O63" s="18"/>
      <c r="P63" s="91">
        <v>43523</v>
      </c>
      <c r="Q63" s="18" t="s">
        <v>153</v>
      </c>
      <c r="R63" s="18">
        <v>30</v>
      </c>
      <c r="S63" s="18" t="s">
        <v>602</v>
      </c>
      <c r="T63" s="18"/>
    </row>
    <row r="64" spans="1:20">
      <c r="A64" s="4">
        <v>60</v>
      </c>
      <c r="B64" s="17" t="s">
        <v>67</v>
      </c>
      <c r="C64" s="95" t="s">
        <v>599</v>
      </c>
      <c r="D64" s="18" t="s">
        <v>27</v>
      </c>
      <c r="E64" s="94">
        <v>18050506204</v>
      </c>
      <c r="F64" s="18" t="s">
        <v>84</v>
      </c>
      <c r="G64" s="19">
        <v>50</v>
      </c>
      <c r="H64" s="19">
        <v>46</v>
      </c>
      <c r="I64" s="17">
        <f t="shared" si="0"/>
        <v>96</v>
      </c>
      <c r="J64" s="94">
        <v>9707813736</v>
      </c>
      <c r="K64" s="18"/>
      <c r="L64" s="18"/>
      <c r="M64" s="18"/>
      <c r="N64" s="18"/>
      <c r="O64" s="18"/>
      <c r="P64" s="91">
        <v>43523</v>
      </c>
      <c r="Q64" s="18" t="s">
        <v>153</v>
      </c>
      <c r="R64" s="18">
        <v>30</v>
      </c>
      <c r="S64" s="18" t="s">
        <v>602</v>
      </c>
      <c r="T64" s="18"/>
    </row>
    <row r="65" spans="1:20">
      <c r="A65" s="4">
        <v>61</v>
      </c>
      <c r="B65" s="17" t="s">
        <v>66</v>
      </c>
      <c r="C65" s="95" t="s">
        <v>600</v>
      </c>
      <c r="D65" s="18" t="s">
        <v>27</v>
      </c>
      <c r="E65" s="93">
        <v>18050506205</v>
      </c>
      <c r="F65" s="18" t="s">
        <v>84</v>
      </c>
      <c r="G65" s="19">
        <v>56</v>
      </c>
      <c r="H65" s="19">
        <v>43</v>
      </c>
      <c r="I65" s="17">
        <f t="shared" si="0"/>
        <v>99</v>
      </c>
      <c r="J65" s="93">
        <v>9864585786</v>
      </c>
      <c r="K65" s="18"/>
      <c r="L65" s="18"/>
      <c r="M65" s="18"/>
      <c r="N65" s="18"/>
      <c r="O65" s="18"/>
      <c r="P65" s="91">
        <v>43524</v>
      </c>
      <c r="Q65" s="18" t="s">
        <v>154</v>
      </c>
      <c r="R65" s="18">
        <v>30</v>
      </c>
      <c r="S65" s="18" t="s">
        <v>602</v>
      </c>
      <c r="T65" s="18"/>
    </row>
    <row r="66" spans="1:20" ht="27">
      <c r="A66" s="4">
        <v>62</v>
      </c>
      <c r="B66" s="17" t="s">
        <v>67</v>
      </c>
      <c r="C66" s="95" t="s">
        <v>601</v>
      </c>
      <c r="D66" s="18" t="s">
        <v>27</v>
      </c>
      <c r="E66" s="94">
        <v>18050506206</v>
      </c>
      <c r="F66" s="18" t="s">
        <v>84</v>
      </c>
      <c r="G66" s="19">
        <v>40</v>
      </c>
      <c r="H66" s="19">
        <v>42</v>
      </c>
      <c r="I66" s="17">
        <f t="shared" si="0"/>
        <v>82</v>
      </c>
      <c r="J66" s="94">
        <v>8822216204</v>
      </c>
      <c r="K66" s="18"/>
      <c r="L66" s="18"/>
      <c r="M66" s="18"/>
      <c r="N66" s="18"/>
      <c r="O66" s="18"/>
      <c r="P66" s="91">
        <v>43524</v>
      </c>
      <c r="Q66" s="18" t="s">
        <v>154</v>
      </c>
      <c r="R66" s="18">
        <v>30</v>
      </c>
      <c r="S66" s="18" t="s">
        <v>602</v>
      </c>
      <c r="T66" s="18"/>
    </row>
    <row r="67" spans="1:20" ht="27">
      <c r="A67" s="4">
        <v>63</v>
      </c>
      <c r="B67" s="17" t="s">
        <v>67</v>
      </c>
      <c r="C67" s="95" t="s">
        <v>603</v>
      </c>
      <c r="D67" s="18" t="s">
        <v>27</v>
      </c>
      <c r="E67" s="94">
        <v>18050506201</v>
      </c>
      <c r="F67" s="18" t="s">
        <v>84</v>
      </c>
      <c r="G67" s="19">
        <v>56</v>
      </c>
      <c r="H67" s="19">
        <v>40</v>
      </c>
      <c r="I67" s="17">
        <f t="shared" si="0"/>
        <v>96</v>
      </c>
      <c r="J67" s="94">
        <v>9859439271</v>
      </c>
      <c r="K67" s="18"/>
      <c r="L67" s="18"/>
      <c r="M67" s="18"/>
      <c r="N67" s="18"/>
      <c r="O67" s="18"/>
      <c r="P67" s="91">
        <v>43524</v>
      </c>
      <c r="Q67" s="18" t="s">
        <v>154</v>
      </c>
      <c r="R67" s="18">
        <v>30</v>
      </c>
      <c r="S67" s="18" t="s">
        <v>602</v>
      </c>
      <c r="T67" s="18"/>
    </row>
    <row r="68" spans="1:20">
      <c r="A68" s="4">
        <v>64</v>
      </c>
      <c r="B68" s="17"/>
      <c r="C68" s="18"/>
      <c r="D68" s="18"/>
      <c r="E68" s="19"/>
      <c r="F68" s="18"/>
      <c r="G68" s="19"/>
      <c r="H68" s="19"/>
      <c r="I68" s="17">
        <f t="shared" si="0"/>
        <v>0</v>
      </c>
      <c r="J68" s="18"/>
      <c r="K68" s="18"/>
      <c r="L68" s="18"/>
      <c r="M68" s="18"/>
      <c r="N68" s="18"/>
      <c r="O68" s="18"/>
      <c r="P68" s="24"/>
      <c r="Q68" s="18"/>
      <c r="R68" s="18"/>
      <c r="S68" s="18"/>
      <c r="T68" s="18"/>
    </row>
    <row r="69" spans="1:20">
      <c r="A69" s="4">
        <v>65</v>
      </c>
      <c r="B69" s="17"/>
      <c r="C69" s="18"/>
      <c r="D69" s="18"/>
      <c r="E69" s="19"/>
      <c r="F69" s="18"/>
      <c r="G69" s="19"/>
      <c r="H69" s="19"/>
      <c r="I69" s="17">
        <f t="shared" si="0"/>
        <v>0</v>
      </c>
      <c r="J69" s="18"/>
      <c r="K69" s="18"/>
      <c r="L69" s="18"/>
      <c r="M69" s="18"/>
      <c r="N69" s="18"/>
      <c r="O69" s="18"/>
      <c r="P69" s="24"/>
      <c r="Q69" s="18"/>
      <c r="R69" s="18"/>
      <c r="S69" s="18"/>
      <c r="T69" s="18"/>
    </row>
    <row r="70" spans="1:20">
      <c r="A70" s="4">
        <v>66</v>
      </c>
      <c r="B70" s="17"/>
      <c r="C70" s="18"/>
      <c r="D70" s="18"/>
      <c r="E70" s="19"/>
      <c r="F70" s="18"/>
      <c r="G70" s="19"/>
      <c r="H70" s="19"/>
      <c r="I70" s="17">
        <f t="shared" si="0"/>
        <v>0</v>
      </c>
      <c r="J70" s="18"/>
      <c r="K70" s="18"/>
      <c r="L70" s="18"/>
      <c r="M70" s="18"/>
      <c r="N70" s="18"/>
      <c r="O70" s="18"/>
      <c r="P70" s="24"/>
      <c r="Q70" s="18"/>
      <c r="R70" s="18"/>
      <c r="S70" s="18"/>
      <c r="T70" s="18"/>
    </row>
    <row r="71" spans="1:20">
      <c r="A71" s="4">
        <v>67</v>
      </c>
      <c r="B71" s="17"/>
      <c r="C71" s="18"/>
      <c r="D71" s="18"/>
      <c r="E71" s="19"/>
      <c r="F71" s="18"/>
      <c r="G71" s="19"/>
      <c r="H71" s="19"/>
      <c r="I71" s="17">
        <f t="shared" ref="I71:I164" si="1">+G71+H71</f>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61</v>
      </c>
      <c r="D165" s="21"/>
      <c r="E165" s="13"/>
      <c r="F165" s="21"/>
      <c r="G165" s="21">
        <f>SUM(G5:G164)</f>
        <v>3368</v>
      </c>
      <c r="H165" s="21">
        <f>SUM(H5:H164)</f>
        <v>3071</v>
      </c>
      <c r="I165" s="21">
        <f>SUM(I5:I164)</f>
        <v>6439</v>
      </c>
      <c r="J165" s="21"/>
      <c r="K165" s="21"/>
      <c r="L165" s="21"/>
      <c r="M165" s="21"/>
      <c r="N165" s="21"/>
      <c r="O165" s="21"/>
      <c r="P165" s="14"/>
      <c r="Q165" s="21"/>
      <c r="R165" s="21"/>
      <c r="S165" s="21"/>
      <c r="T165" s="12"/>
    </row>
    <row r="166" spans="1:20">
      <c r="A166" s="45" t="s">
        <v>66</v>
      </c>
      <c r="B166" s="10">
        <f>COUNTIF(B$5:B$164,"Team 1")</f>
        <v>31</v>
      </c>
      <c r="C166" s="45" t="s">
        <v>29</v>
      </c>
      <c r="D166" s="10">
        <f>COUNTIF(D5:D164,"Anganwadi")</f>
        <v>30</v>
      </c>
    </row>
    <row r="167" spans="1:20">
      <c r="A167" s="45" t="s">
        <v>67</v>
      </c>
      <c r="B167" s="10">
        <f>COUNTIF(B$6:B$164,"Team 2")</f>
        <v>30</v>
      </c>
      <c r="C167" s="45" t="s">
        <v>27</v>
      </c>
      <c r="D167" s="10">
        <f>COUNTIF(D5:D164,"School")</f>
        <v>31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E65" activePane="bottomRight" state="frozen"/>
      <selection pane="topRight" activeCell="C1" sqref="C1"/>
      <selection pane="bottomLeft" activeCell="A5" sqref="A5"/>
      <selection pane="bottomRight" activeCell="K71" sqref="K7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1" t="s">
        <v>657</v>
      </c>
      <c r="B1" s="161"/>
      <c r="C1" s="161"/>
      <c r="D1" s="162"/>
      <c r="E1" s="162"/>
      <c r="F1" s="162"/>
      <c r="G1" s="162"/>
      <c r="H1" s="162"/>
      <c r="I1" s="162"/>
      <c r="J1" s="162"/>
      <c r="K1" s="162"/>
      <c r="L1" s="162"/>
      <c r="M1" s="162"/>
      <c r="N1" s="162"/>
      <c r="O1" s="162"/>
      <c r="P1" s="162"/>
      <c r="Q1" s="162"/>
      <c r="R1" s="162"/>
      <c r="S1" s="162"/>
    </row>
    <row r="2" spans="1:20">
      <c r="A2" s="155" t="s">
        <v>63</v>
      </c>
      <c r="B2" s="156"/>
      <c r="C2" s="156"/>
      <c r="D2" s="25">
        <v>43542</v>
      </c>
      <c r="E2" s="22"/>
      <c r="F2" s="22"/>
      <c r="G2" s="22"/>
      <c r="H2" s="22"/>
      <c r="I2" s="22"/>
      <c r="J2" s="22"/>
      <c r="K2" s="22"/>
      <c r="L2" s="22"/>
      <c r="M2" s="22"/>
      <c r="N2" s="22"/>
      <c r="O2" s="22"/>
      <c r="P2" s="22"/>
      <c r="Q2" s="22"/>
      <c r="R2" s="22"/>
      <c r="S2" s="22"/>
    </row>
    <row r="3" spans="1:20" ht="24" customHeight="1">
      <c r="A3" s="157" t="s">
        <v>14</v>
      </c>
      <c r="B3" s="153" t="s">
        <v>65</v>
      </c>
      <c r="C3" s="158" t="s">
        <v>7</v>
      </c>
      <c r="D3" s="158" t="s">
        <v>59</v>
      </c>
      <c r="E3" s="158" t="s">
        <v>16</v>
      </c>
      <c r="F3" s="159" t="s">
        <v>17</v>
      </c>
      <c r="G3" s="158" t="s">
        <v>8</v>
      </c>
      <c r="H3" s="158"/>
      <c r="I3" s="158"/>
      <c r="J3" s="158" t="s">
        <v>35</v>
      </c>
      <c r="K3" s="153" t="s">
        <v>37</v>
      </c>
      <c r="L3" s="153" t="s">
        <v>54</v>
      </c>
      <c r="M3" s="153" t="s">
        <v>55</v>
      </c>
      <c r="N3" s="153" t="s">
        <v>38</v>
      </c>
      <c r="O3" s="153" t="s">
        <v>39</v>
      </c>
      <c r="P3" s="157" t="s">
        <v>58</v>
      </c>
      <c r="Q3" s="158" t="s">
        <v>56</v>
      </c>
      <c r="R3" s="158" t="s">
        <v>36</v>
      </c>
      <c r="S3" s="158" t="s">
        <v>57</v>
      </c>
      <c r="T3" s="158" t="s">
        <v>13</v>
      </c>
    </row>
    <row r="4" spans="1:20" ht="25.5" customHeight="1">
      <c r="A4" s="157"/>
      <c r="B4" s="160"/>
      <c r="C4" s="158"/>
      <c r="D4" s="158"/>
      <c r="E4" s="158"/>
      <c r="F4" s="159"/>
      <c r="G4" s="23" t="s">
        <v>9</v>
      </c>
      <c r="H4" s="23" t="s">
        <v>10</v>
      </c>
      <c r="I4" s="23" t="s">
        <v>11</v>
      </c>
      <c r="J4" s="158"/>
      <c r="K4" s="154"/>
      <c r="L4" s="154"/>
      <c r="M4" s="154"/>
      <c r="N4" s="154"/>
      <c r="O4" s="154"/>
      <c r="P4" s="157"/>
      <c r="Q4" s="157"/>
      <c r="R4" s="158"/>
      <c r="S4" s="158"/>
      <c r="T4" s="158"/>
    </row>
    <row r="5" spans="1:20">
      <c r="A5" s="4">
        <v>1</v>
      </c>
      <c r="B5" s="51" t="s">
        <v>66</v>
      </c>
      <c r="C5" s="55" t="s">
        <v>194</v>
      </c>
      <c r="D5" s="53" t="s">
        <v>29</v>
      </c>
      <c r="E5" s="55">
        <v>137</v>
      </c>
      <c r="F5" s="72"/>
      <c r="G5" s="55">
        <v>43</v>
      </c>
      <c r="H5" s="55">
        <v>47</v>
      </c>
      <c r="I5" s="17">
        <f>+G5+H5</f>
        <v>90</v>
      </c>
      <c r="J5" s="55">
        <v>9957489620</v>
      </c>
      <c r="K5" s="53" t="s">
        <v>560</v>
      </c>
      <c r="L5" s="53" t="s">
        <v>286</v>
      </c>
      <c r="M5" s="53">
        <v>9401452035</v>
      </c>
      <c r="N5" s="53" t="s">
        <v>287</v>
      </c>
      <c r="O5" s="53">
        <v>9859840883</v>
      </c>
      <c r="P5" s="91">
        <v>43525</v>
      </c>
      <c r="Q5" s="90" t="s">
        <v>154</v>
      </c>
      <c r="R5" s="72">
        <v>38</v>
      </c>
      <c r="S5" s="53" t="s">
        <v>160</v>
      </c>
      <c r="T5" s="53"/>
    </row>
    <row r="6" spans="1:20">
      <c r="A6" s="4">
        <v>2</v>
      </c>
      <c r="B6" s="51" t="s">
        <v>67</v>
      </c>
      <c r="C6" s="55" t="s">
        <v>195</v>
      </c>
      <c r="D6" s="53" t="s">
        <v>29</v>
      </c>
      <c r="E6" s="55">
        <v>136</v>
      </c>
      <c r="F6" s="72"/>
      <c r="G6" s="55">
        <v>42</v>
      </c>
      <c r="H6" s="55">
        <v>29</v>
      </c>
      <c r="I6" s="17">
        <f>+G6+H6</f>
        <v>71</v>
      </c>
      <c r="J6" s="55">
        <v>9957748216</v>
      </c>
      <c r="K6" s="53" t="s">
        <v>560</v>
      </c>
      <c r="L6" s="53" t="s">
        <v>286</v>
      </c>
      <c r="M6" s="53">
        <v>9401452035</v>
      </c>
      <c r="N6" s="53" t="s">
        <v>287</v>
      </c>
      <c r="O6" s="53">
        <v>9859840883</v>
      </c>
      <c r="P6" s="91">
        <v>43525</v>
      </c>
      <c r="Q6" s="90" t="s">
        <v>154</v>
      </c>
      <c r="R6" s="72">
        <v>38</v>
      </c>
      <c r="S6" s="53" t="s">
        <v>160</v>
      </c>
      <c r="T6" s="53"/>
    </row>
    <row r="7" spans="1:20">
      <c r="A7" s="4">
        <v>3</v>
      </c>
      <c r="B7" s="51"/>
      <c r="C7" s="52"/>
      <c r="D7" s="53"/>
      <c r="E7" s="52"/>
      <c r="F7" s="72"/>
      <c r="G7" s="51"/>
      <c r="H7" s="51"/>
      <c r="I7" s="17">
        <f t="shared" ref="I7:I70" si="0">+G7+H7</f>
        <v>0</v>
      </c>
      <c r="J7" s="52"/>
      <c r="K7" s="53"/>
      <c r="L7" s="60"/>
      <c r="M7" s="53"/>
      <c r="N7" s="60"/>
      <c r="O7" s="53"/>
      <c r="P7" s="71"/>
      <c r="Q7" s="90"/>
      <c r="R7" s="72"/>
      <c r="S7" s="72"/>
      <c r="T7" s="53"/>
    </row>
    <row r="8" spans="1:20">
      <c r="A8" s="4">
        <v>4</v>
      </c>
      <c r="B8" s="51" t="s">
        <v>66</v>
      </c>
      <c r="C8" s="52" t="s">
        <v>510</v>
      </c>
      <c r="D8" s="53" t="s">
        <v>27</v>
      </c>
      <c r="E8" s="52">
        <v>18050511002</v>
      </c>
      <c r="F8" s="72" t="s">
        <v>84</v>
      </c>
      <c r="G8" s="51">
        <v>51</v>
      </c>
      <c r="H8" s="51">
        <v>46</v>
      </c>
      <c r="I8" s="17">
        <f t="shared" si="0"/>
        <v>97</v>
      </c>
      <c r="J8" s="52">
        <v>9678524156</v>
      </c>
      <c r="K8" s="53" t="s">
        <v>561</v>
      </c>
      <c r="L8" s="60" t="s">
        <v>179</v>
      </c>
      <c r="M8" s="53">
        <v>7896701432</v>
      </c>
      <c r="N8" s="60" t="s">
        <v>562</v>
      </c>
      <c r="O8" s="53">
        <v>9577558421</v>
      </c>
      <c r="P8" s="91">
        <v>43525</v>
      </c>
      <c r="Q8" s="90" t="s">
        <v>155</v>
      </c>
      <c r="R8" s="72">
        <v>38</v>
      </c>
      <c r="S8" s="53" t="s">
        <v>160</v>
      </c>
      <c r="T8" s="53"/>
    </row>
    <row r="9" spans="1:20">
      <c r="A9" s="4">
        <v>5</v>
      </c>
      <c r="B9" s="51" t="s">
        <v>66</v>
      </c>
      <c r="C9" s="52" t="s">
        <v>511</v>
      </c>
      <c r="D9" s="53" t="s">
        <v>27</v>
      </c>
      <c r="E9" s="52">
        <v>18050511003</v>
      </c>
      <c r="F9" s="72" t="s">
        <v>84</v>
      </c>
      <c r="G9" s="51">
        <v>45</v>
      </c>
      <c r="H9" s="51">
        <v>49</v>
      </c>
      <c r="I9" s="17">
        <f t="shared" si="0"/>
        <v>94</v>
      </c>
      <c r="J9" s="52">
        <v>9864640847</v>
      </c>
      <c r="K9" s="53" t="s">
        <v>561</v>
      </c>
      <c r="L9" s="60" t="s">
        <v>179</v>
      </c>
      <c r="M9" s="53">
        <v>7896701432</v>
      </c>
      <c r="N9" s="60" t="s">
        <v>562</v>
      </c>
      <c r="O9" s="53">
        <v>9577558421</v>
      </c>
      <c r="P9" s="91">
        <v>43525</v>
      </c>
      <c r="Q9" s="90" t="s">
        <v>155</v>
      </c>
      <c r="R9" s="72">
        <v>38</v>
      </c>
      <c r="S9" s="53" t="s">
        <v>160</v>
      </c>
      <c r="T9" s="53"/>
    </row>
    <row r="10" spans="1:20">
      <c r="A10" s="4">
        <v>6</v>
      </c>
      <c r="B10" s="51" t="s">
        <v>67</v>
      </c>
      <c r="C10" s="81" t="s">
        <v>512</v>
      </c>
      <c r="D10" s="82" t="s">
        <v>27</v>
      </c>
      <c r="E10" s="81">
        <v>18050505802</v>
      </c>
      <c r="F10" s="83" t="s">
        <v>84</v>
      </c>
      <c r="G10" s="84">
        <v>63</v>
      </c>
      <c r="H10" s="84">
        <v>36</v>
      </c>
      <c r="I10" s="17">
        <f t="shared" si="0"/>
        <v>99</v>
      </c>
      <c r="J10" s="81">
        <v>9864585503</v>
      </c>
      <c r="K10" s="82" t="s">
        <v>74</v>
      </c>
      <c r="L10" s="82" t="s">
        <v>632</v>
      </c>
      <c r="M10" s="82"/>
      <c r="N10" s="60" t="s">
        <v>489</v>
      </c>
      <c r="O10" s="60">
        <v>9957401694</v>
      </c>
      <c r="P10" s="91">
        <v>43525</v>
      </c>
      <c r="Q10" s="90" t="s">
        <v>155</v>
      </c>
      <c r="R10" s="72">
        <v>25</v>
      </c>
      <c r="S10" s="53" t="s">
        <v>160</v>
      </c>
      <c r="T10" s="82"/>
    </row>
    <row r="11" spans="1:20">
      <c r="A11" s="4">
        <v>7</v>
      </c>
      <c r="B11" s="51"/>
      <c r="C11" s="87"/>
      <c r="D11" s="82"/>
      <c r="E11" s="87"/>
      <c r="F11" s="83"/>
      <c r="G11" s="87"/>
      <c r="H11" s="87"/>
      <c r="I11" s="17">
        <f t="shared" si="0"/>
        <v>0</v>
      </c>
      <c r="J11" s="87"/>
      <c r="K11" s="82"/>
      <c r="L11" s="57"/>
      <c r="M11" s="58"/>
      <c r="N11" s="59"/>
      <c r="O11" s="60"/>
      <c r="P11" s="91"/>
      <c r="Q11" s="90"/>
      <c r="R11" s="83"/>
      <c r="S11" s="83"/>
      <c r="T11" s="82"/>
    </row>
    <row r="12" spans="1:20">
      <c r="A12" s="4">
        <v>8</v>
      </c>
      <c r="B12" s="51" t="s">
        <v>66</v>
      </c>
      <c r="C12" s="52" t="s">
        <v>514</v>
      </c>
      <c r="D12" s="53" t="s">
        <v>27</v>
      </c>
      <c r="E12" s="52">
        <v>18050514701</v>
      </c>
      <c r="F12" s="72" t="s">
        <v>84</v>
      </c>
      <c r="G12" s="51">
        <v>33</v>
      </c>
      <c r="H12" s="51">
        <v>20</v>
      </c>
      <c r="I12" s="17">
        <f t="shared" si="0"/>
        <v>53</v>
      </c>
      <c r="J12" s="52">
        <v>9401257340</v>
      </c>
      <c r="K12" s="53" t="s">
        <v>246</v>
      </c>
      <c r="L12" s="57" t="s">
        <v>485</v>
      </c>
      <c r="M12" s="58">
        <v>9707886261</v>
      </c>
      <c r="N12" s="60" t="s">
        <v>563</v>
      </c>
      <c r="O12" s="60">
        <v>9508557790</v>
      </c>
      <c r="P12" s="91">
        <v>43526</v>
      </c>
      <c r="Q12" s="90" t="s">
        <v>141</v>
      </c>
      <c r="R12" s="72">
        <v>25</v>
      </c>
      <c r="S12" s="72" t="s">
        <v>142</v>
      </c>
      <c r="T12" s="53"/>
    </row>
    <row r="13" spans="1:20">
      <c r="A13" s="4">
        <v>9</v>
      </c>
      <c r="B13" s="51" t="s">
        <v>67</v>
      </c>
      <c r="C13" s="52" t="s">
        <v>515</v>
      </c>
      <c r="D13" s="53" t="s">
        <v>27</v>
      </c>
      <c r="E13" s="52">
        <v>18050514702</v>
      </c>
      <c r="F13" s="72" t="s">
        <v>84</v>
      </c>
      <c r="G13" s="51">
        <v>66</v>
      </c>
      <c r="H13" s="51">
        <v>96</v>
      </c>
      <c r="I13" s="17">
        <f t="shared" si="0"/>
        <v>162</v>
      </c>
      <c r="J13" s="52">
        <v>9954936411</v>
      </c>
      <c r="K13" s="53" t="s">
        <v>246</v>
      </c>
      <c r="L13" s="57" t="s">
        <v>485</v>
      </c>
      <c r="M13" s="58">
        <v>9707886261</v>
      </c>
      <c r="N13" s="60" t="s">
        <v>563</v>
      </c>
      <c r="O13" s="60">
        <v>9508557790</v>
      </c>
      <c r="P13" s="91">
        <v>43526</v>
      </c>
      <c r="Q13" s="90" t="s">
        <v>141</v>
      </c>
      <c r="R13" s="72">
        <v>25</v>
      </c>
      <c r="S13" s="72" t="s">
        <v>142</v>
      </c>
      <c r="T13" s="53"/>
    </row>
    <row r="14" spans="1:20" ht="25.5">
      <c r="A14" s="4">
        <v>10</v>
      </c>
      <c r="B14" s="51" t="s">
        <v>66</v>
      </c>
      <c r="C14" s="52" t="s">
        <v>516</v>
      </c>
      <c r="D14" s="53" t="s">
        <v>27</v>
      </c>
      <c r="E14" s="52">
        <v>18050514703</v>
      </c>
      <c r="F14" s="72" t="s">
        <v>138</v>
      </c>
      <c r="G14" s="51">
        <v>50</v>
      </c>
      <c r="H14" s="51">
        <v>57</v>
      </c>
      <c r="I14" s="17">
        <f t="shared" si="0"/>
        <v>107</v>
      </c>
      <c r="J14" s="52">
        <v>9613732081</v>
      </c>
      <c r="K14" s="53" t="s">
        <v>246</v>
      </c>
      <c r="L14" s="57" t="s">
        <v>485</v>
      </c>
      <c r="M14" s="58">
        <v>9707886261</v>
      </c>
      <c r="N14" s="60" t="s">
        <v>563</v>
      </c>
      <c r="O14" s="60">
        <v>9508557790</v>
      </c>
      <c r="P14" s="91">
        <v>43526</v>
      </c>
      <c r="Q14" s="90" t="s">
        <v>141</v>
      </c>
      <c r="R14" s="72">
        <v>25</v>
      </c>
      <c r="S14" s="72" t="s">
        <v>142</v>
      </c>
      <c r="T14" s="53"/>
    </row>
    <row r="15" spans="1:20">
      <c r="A15" s="4">
        <v>11</v>
      </c>
      <c r="B15" s="51" t="s">
        <v>67</v>
      </c>
      <c r="C15" s="55" t="s">
        <v>517</v>
      </c>
      <c r="D15" s="53" t="s">
        <v>29</v>
      </c>
      <c r="E15" s="55">
        <v>20</v>
      </c>
      <c r="F15" s="72"/>
      <c r="G15" s="55">
        <v>72</v>
      </c>
      <c r="H15" s="55">
        <v>87</v>
      </c>
      <c r="I15" s="17">
        <f t="shared" si="0"/>
        <v>159</v>
      </c>
      <c r="J15" s="55">
        <v>9613197309</v>
      </c>
      <c r="K15" s="53" t="s">
        <v>364</v>
      </c>
      <c r="L15" s="53" t="s">
        <v>564</v>
      </c>
      <c r="M15" s="53">
        <v>9678470401</v>
      </c>
      <c r="N15" s="53" t="s">
        <v>432</v>
      </c>
      <c r="O15" s="53">
        <v>9613472082</v>
      </c>
      <c r="P15" s="91">
        <v>43528</v>
      </c>
      <c r="Q15" s="90" t="s">
        <v>147</v>
      </c>
      <c r="R15" s="72">
        <v>22</v>
      </c>
      <c r="S15" s="72" t="s">
        <v>142</v>
      </c>
      <c r="T15" s="53"/>
    </row>
    <row r="16" spans="1:20">
      <c r="A16" s="4">
        <v>12</v>
      </c>
      <c r="B16" s="51" t="s">
        <v>66</v>
      </c>
      <c r="C16" s="55" t="s">
        <v>518</v>
      </c>
      <c r="D16" s="53" t="s">
        <v>29</v>
      </c>
      <c r="E16" s="55">
        <v>21</v>
      </c>
      <c r="F16" s="72"/>
      <c r="G16" s="55">
        <v>87</v>
      </c>
      <c r="H16" s="55">
        <v>106</v>
      </c>
      <c r="I16" s="17">
        <f t="shared" si="0"/>
        <v>193</v>
      </c>
      <c r="J16" s="55">
        <v>9854245988</v>
      </c>
      <c r="K16" s="53" t="s">
        <v>364</v>
      </c>
      <c r="L16" s="53" t="s">
        <v>564</v>
      </c>
      <c r="M16" s="53">
        <v>9678470401</v>
      </c>
      <c r="N16" s="53" t="s">
        <v>432</v>
      </c>
      <c r="O16" s="53">
        <v>9613472082</v>
      </c>
      <c r="P16" s="91">
        <v>43528</v>
      </c>
      <c r="Q16" s="90" t="s">
        <v>147</v>
      </c>
      <c r="R16" s="72">
        <v>22</v>
      </c>
      <c r="S16" s="72" t="s">
        <v>142</v>
      </c>
      <c r="T16" s="53"/>
    </row>
    <row r="17" spans="1:20">
      <c r="A17" s="4">
        <v>13</v>
      </c>
      <c r="B17" s="51" t="s">
        <v>67</v>
      </c>
      <c r="C17" s="52" t="s">
        <v>519</v>
      </c>
      <c r="D17" s="53" t="s">
        <v>27</v>
      </c>
      <c r="E17" s="52">
        <v>18050514802</v>
      </c>
      <c r="F17" s="72" t="s">
        <v>84</v>
      </c>
      <c r="G17" s="51">
        <v>40</v>
      </c>
      <c r="H17" s="51">
        <v>40</v>
      </c>
      <c r="I17" s="17">
        <f t="shared" si="0"/>
        <v>80</v>
      </c>
      <c r="J17" s="52">
        <v>9864845850</v>
      </c>
      <c r="K17" s="53" t="s">
        <v>246</v>
      </c>
      <c r="L17" s="53" t="s">
        <v>485</v>
      </c>
      <c r="M17" s="53">
        <v>9707886261</v>
      </c>
      <c r="N17" s="59" t="s">
        <v>565</v>
      </c>
      <c r="O17" s="60">
        <v>9678695387</v>
      </c>
      <c r="P17" s="91">
        <v>43528</v>
      </c>
      <c r="Q17" s="90" t="s">
        <v>147</v>
      </c>
      <c r="R17" s="72">
        <v>24</v>
      </c>
      <c r="S17" s="72" t="s">
        <v>142</v>
      </c>
      <c r="T17" s="53"/>
    </row>
    <row r="18" spans="1:20">
      <c r="A18" s="4">
        <v>14</v>
      </c>
      <c r="B18" s="51" t="s">
        <v>66</v>
      </c>
      <c r="C18" s="52" t="s">
        <v>520</v>
      </c>
      <c r="D18" s="53" t="s">
        <v>27</v>
      </c>
      <c r="E18" s="52">
        <v>18050514803</v>
      </c>
      <c r="F18" s="72" t="s">
        <v>138</v>
      </c>
      <c r="G18" s="51">
        <v>103</v>
      </c>
      <c r="H18" s="51">
        <v>88</v>
      </c>
      <c r="I18" s="17">
        <f t="shared" si="0"/>
        <v>191</v>
      </c>
      <c r="J18" s="52">
        <v>9954308513</v>
      </c>
      <c r="K18" s="53" t="s">
        <v>246</v>
      </c>
      <c r="L18" s="53" t="s">
        <v>485</v>
      </c>
      <c r="M18" s="53">
        <v>9707886261</v>
      </c>
      <c r="N18" s="59" t="s">
        <v>565</v>
      </c>
      <c r="O18" s="60">
        <v>9678695387</v>
      </c>
      <c r="P18" s="91">
        <v>43529</v>
      </c>
      <c r="Q18" s="90" t="s">
        <v>148</v>
      </c>
      <c r="R18" s="72">
        <v>24</v>
      </c>
      <c r="S18" s="72" t="s">
        <v>142</v>
      </c>
      <c r="T18" s="53"/>
    </row>
    <row r="19" spans="1:20">
      <c r="A19" s="4">
        <v>15</v>
      </c>
      <c r="B19" s="51" t="s">
        <v>67</v>
      </c>
      <c r="C19" s="55" t="s">
        <v>521</v>
      </c>
      <c r="D19" s="53" t="s">
        <v>29</v>
      </c>
      <c r="E19" s="55">
        <v>135</v>
      </c>
      <c r="F19" s="72"/>
      <c r="G19" s="55">
        <v>27</v>
      </c>
      <c r="H19" s="55">
        <v>29</v>
      </c>
      <c r="I19" s="17">
        <f t="shared" si="0"/>
        <v>56</v>
      </c>
      <c r="J19" s="55">
        <v>7896327730</v>
      </c>
      <c r="K19" s="53" t="s">
        <v>351</v>
      </c>
      <c r="L19" s="53" t="s">
        <v>255</v>
      </c>
      <c r="M19" s="53">
        <v>8721969392</v>
      </c>
      <c r="N19" s="60" t="s">
        <v>488</v>
      </c>
      <c r="O19" s="53">
        <v>9854405617</v>
      </c>
      <c r="P19" s="91">
        <v>43529</v>
      </c>
      <c r="Q19" s="90" t="s">
        <v>148</v>
      </c>
      <c r="R19" s="72">
        <v>40</v>
      </c>
      <c r="S19" s="53" t="s">
        <v>160</v>
      </c>
      <c r="T19" s="53"/>
    </row>
    <row r="20" spans="1:20">
      <c r="A20" s="4">
        <v>16</v>
      </c>
      <c r="B20" s="51" t="s">
        <v>67</v>
      </c>
      <c r="C20" s="55" t="s">
        <v>522</v>
      </c>
      <c r="D20" s="53" t="s">
        <v>29</v>
      </c>
      <c r="E20" s="55">
        <v>21</v>
      </c>
      <c r="F20" s="72"/>
      <c r="G20" s="55">
        <v>29</v>
      </c>
      <c r="H20" s="55">
        <v>24</v>
      </c>
      <c r="I20" s="17">
        <f t="shared" si="0"/>
        <v>53</v>
      </c>
      <c r="J20" s="55">
        <v>8011269951</v>
      </c>
      <c r="K20" s="53" t="s">
        <v>351</v>
      </c>
      <c r="L20" s="53" t="s">
        <v>255</v>
      </c>
      <c r="M20" s="53">
        <v>8721969392</v>
      </c>
      <c r="N20" s="60" t="s">
        <v>488</v>
      </c>
      <c r="O20" s="53">
        <v>9854405617</v>
      </c>
      <c r="P20" s="91">
        <v>43529</v>
      </c>
      <c r="Q20" s="90" t="s">
        <v>148</v>
      </c>
      <c r="R20" s="72">
        <v>40</v>
      </c>
      <c r="S20" s="53" t="s">
        <v>160</v>
      </c>
      <c r="T20" s="53"/>
    </row>
    <row r="21" spans="1:20">
      <c r="A21" s="4">
        <v>17</v>
      </c>
      <c r="B21" s="51"/>
      <c r="C21" s="55"/>
      <c r="D21" s="53"/>
      <c r="E21" s="55"/>
      <c r="F21" s="72"/>
      <c r="G21" s="55"/>
      <c r="H21" s="55"/>
      <c r="I21" s="17">
        <f t="shared" si="0"/>
        <v>0</v>
      </c>
      <c r="J21" s="55"/>
      <c r="K21" s="53"/>
      <c r="L21" s="53"/>
      <c r="M21" s="53"/>
      <c r="N21" s="60"/>
      <c r="O21" s="53"/>
      <c r="P21" s="91"/>
      <c r="Q21" s="53"/>
      <c r="R21" s="72"/>
      <c r="S21" s="53"/>
      <c r="T21" s="53"/>
    </row>
    <row r="22" spans="1:20">
      <c r="A22" s="4">
        <v>18</v>
      </c>
      <c r="B22" s="51" t="s">
        <v>67</v>
      </c>
      <c r="C22" s="81" t="s">
        <v>523</v>
      </c>
      <c r="D22" s="53" t="s">
        <v>27</v>
      </c>
      <c r="E22" s="52">
        <v>18050501307</v>
      </c>
      <c r="F22" s="72" t="s">
        <v>84</v>
      </c>
      <c r="G22" s="51">
        <v>24</v>
      </c>
      <c r="H22" s="51">
        <v>21</v>
      </c>
      <c r="I22" s="17">
        <f t="shared" si="0"/>
        <v>45</v>
      </c>
      <c r="J22" s="52">
        <v>9577401195</v>
      </c>
      <c r="K22" s="53" t="s">
        <v>486</v>
      </c>
      <c r="L22" s="53" t="s">
        <v>633</v>
      </c>
      <c r="M22" s="53">
        <v>9613732046</v>
      </c>
      <c r="N22" s="60" t="s">
        <v>566</v>
      </c>
      <c r="O22" s="60">
        <v>8473929363</v>
      </c>
      <c r="P22" s="91">
        <v>43530</v>
      </c>
      <c r="Q22" s="53" t="s">
        <v>153</v>
      </c>
      <c r="R22" s="72">
        <v>26</v>
      </c>
      <c r="S22" s="72" t="s">
        <v>142</v>
      </c>
      <c r="T22" s="53"/>
    </row>
    <row r="23" spans="1:20">
      <c r="A23" s="4">
        <v>19</v>
      </c>
      <c r="B23" s="51" t="s">
        <v>67</v>
      </c>
      <c r="C23" s="52" t="s">
        <v>524</v>
      </c>
      <c r="D23" s="53" t="s">
        <v>27</v>
      </c>
      <c r="E23" s="52">
        <v>18050501401</v>
      </c>
      <c r="F23" s="72" t="s">
        <v>138</v>
      </c>
      <c r="G23" s="51">
        <v>29</v>
      </c>
      <c r="H23" s="51">
        <v>30</v>
      </c>
      <c r="I23" s="17">
        <f t="shared" si="0"/>
        <v>59</v>
      </c>
      <c r="J23" s="52">
        <v>9854065072</v>
      </c>
      <c r="K23" s="53" t="s">
        <v>486</v>
      </c>
      <c r="L23" s="53" t="s">
        <v>633</v>
      </c>
      <c r="M23" s="53">
        <v>9613732046</v>
      </c>
      <c r="N23" s="60" t="s">
        <v>566</v>
      </c>
      <c r="O23" s="60">
        <v>8473929363</v>
      </c>
      <c r="P23" s="91">
        <v>43530</v>
      </c>
      <c r="Q23" s="53" t="s">
        <v>153</v>
      </c>
      <c r="R23" s="72">
        <v>26</v>
      </c>
      <c r="S23" s="72" t="s">
        <v>142</v>
      </c>
      <c r="T23" s="53"/>
    </row>
    <row r="24" spans="1:20">
      <c r="A24" s="4">
        <v>20</v>
      </c>
      <c r="B24" s="51" t="s">
        <v>66</v>
      </c>
      <c r="C24" s="52" t="s">
        <v>413</v>
      </c>
      <c r="D24" s="53" t="s">
        <v>27</v>
      </c>
      <c r="E24" s="52">
        <v>18050501501</v>
      </c>
      <c r="F24" s="72" t="s">
        <v>84</v>
      </c>
      <c r="G24" s="51">
        <v>18</v>
      </c>
      <c r="H24" s="51">
        <v>14</v>
      </c>
      <c r="I24" s="17">
        <f t="shared" si="0"/>
        <v>32</v>
      </c>
      <c r="J24" s="52">
        <v>8876961299</v>
      </c>
      <c r="K24" s="53" t="s">
        <v>433</v>
      </c>
      <c r="L24" s="53" t="s">
        <v>266</v>
      </c>
      <c r="M24" s="53">
        <v>9707338152</v>
      </c>
      <c r="N24" s="60" t="s">
        <v>567</v>
      </c>
      <c r="O24" s="60">
        <v>9854994054</v>
      </c>
      <c r="P24" s="91">
        <v>43530</v>
      </c>
      <c r="Q24" s="53" t="s">
        <v>153</v>
      </c>
      <c r="R24" s="72">
        <v>26</v>
      </c>
      <c r="S24" s="72" t="s">
        <v>142</v>
      </c>
      <c r="T24" s="53"/>
    </row>
    <row r="25" spans="1:20">
      <c r="A25" s="4">
        <v>21</v>
      </c>
      <c r="B25" s="51" t="s">
        <v>66</v>
      </c>
      <c r="C25" s="52" t="s">
        <v>414</v>
      </c>
      <c r="D25" s="53" t="s">
        <v>27</v>
      </c>
      <c r="E25" s="52">
        <v>18050501502</v>
      </c>
      <c r="F25" s="72" t="s">
        <v>84</v>
      </c>
      <c r="G25" s="51">
        <v>16</v>
      </c>
      <c r="H25" s="51">
        <v>13</v>
      </c>
      <c r="I25" s="17">
        <f t="shared" si="0"/>
        <v>29</v>
      </c>
      <c r="J25" s="52">
        <v>9706901561</v>
      </c>
      <c r="K25" s="53" t="s">
        <v>433</v>
      </c>
      <c r="L25" s="53" t="s">
        <v>266</v>
      </c>
      <c r="M25" s="53">
        <v>9707338152</v>
      </c>
      <c r="N25" s="60" t="s">
        <v>567</v>
      </c>
      <c r="O25" s="60">
        <v>9854994054</v>
      </c>
      <c r="P25" s="91">
        <v>43530</v>
      </c>
      <c r="Q25" s="53" t="s">
        <v>153</v>
      </c>
      <c r="R25" s="72">
        <v>26</v>
      </c>
      <c r="S25" s="72" t="s">
        <v>142</v>
      </c>
      <c r="T25" s="53"/>
    </row>
    <row r="26" spans="1:20">
      <c r="A26" s="4">
        <v>22</v>
      </c>
      <c r="B26" s="51" t="s">
        <v>66</v>
      </c>
      <c r="C26" s="52" t="s">
        <v>415</v>
      </c>
      <c r="D26" s="53" t="s">
        <v>27</v>
      </c>
      <c r="E26" s="52">
        <v>18050501503</v>
      </c>
      <c r="F26" s="72" t="s">
        <v>84</v>
      </c>
      <c r="G26" s="51">
        <v>13</v>
      </c>
      <c r="H26" s="51">
        <v>8</v>
      </c>
      <c r="I26" s="17">
        <f t="shared" si="0"/>
        <v>21</v>
      </c>
      <c r="J26" s="52">
        <v>9864845742</v>
      </c>
      <c r="K26" s="53" t="s">
        <v>433</v>
      </c>
      <c r="L26" s="53" t="s">
        <v>266</v>
      </c>
      <c r="M26" s="53">
        <v>9707338152</v>
      </c>
      <c r="N26" s="60" t="s">
        <v>567</v>
      </c>
      <c r="O26" s="60">
        <v>9854994054</v>
      </c>
      <c r="P26" s="91">
        <v>43530</v>
      </c>
      <c r="Q26" s="53" t="s">
        <v>153</v>
      </c>
      <c r="R26" s="72">
        <v>26</v>
      </c>
      <c r="S26" s="72" t="s">
        <v>142</v>
      </c>
      <c r="T26" s="53"/>
    </row>
    <row r="27" spans="1:20">
      <c r="A27" s="4">
        <v>23</v>
      </c>
      <c r="B27" s="51" t="s">
        <v>67</v>
      </c>
      <c r="C27" s="55" t="s">
        <v>525</v>
      </c>
      <c r="D27" s="53" t="s">
        <v>29</v>
      </c>
      <c r="E27" s="55">
        <v>53</v>
      </c>
      <c r="F27" s="72"/>
      <c r="G27" s="55">
        <v>118</v>
      </c>
      <c r="H27" s="55">
        <v>89</v>
      </c>
      <c r="I27" s="17">
        <f t="shared" si="0"/>
        <v>207</v>
      </c>
      <c r="J27" s="55">
        <v>8011483695</v>
      </c>
      <c r="K27" s="53" t="s">
        <v>498</v>
      </c>
      <c r="L27" s="57" t="s">
        <v>499</v>
      </c>
      <c r="M27" s="58">
        <v>9613829289</v>
      </c>
      <c r="N27" s="60" t="s">
        <v>500</v>
      </c>
      <c r="O27" s="60">
        <v>7896574795</v>
      </c>
      <c r="P27" s="91">
        <v>43531</v>
      </c>
      <c r="Q27" s="53" t="s">
        <v>154</v>
      </c>
      <c r="R27" s="72">
        <v>27</v>
      </c>
      <c r="S27" s="72" t="s">
        <v>142</v>
      </c>
      <c r="T27" s="53"/>
    </row>
    <row r="28" spans="1:20">
      <c r="A28" s="4">
        <v>24</v>
      </c>
      <c r="B28" s="51" t="s">
        <v>66</v>
      </c>
      <c r="C28" s="81" t="s">
        <v>215</v>
      </c>
      <c r="D28" s="53" t="s">
        <v>27</v>
      </c>
      <c r="E28" s="52">
        <v>18050501304</v>
      </c>
      <c r="F28" s="72" t="s">
        <v>138</v>
      </c>
      <c r="G28" s="51">
        <v>72</v>
      </c>
      <c r="H28" s="51">
        <v>92</v>
      </c>
      <c r="I28" s="17">
        <f t="shared" si="0"/>
        <v>164</v>
      </c>
      <c r="J28" s="52">
        <v>9613940422</v>
      </c>
      <c r="K28" s="53" t="s">
        <v>346</v>
      </c>
      <c r="L28" s="57" t="s">
        <v>490</v>
      </c>
      <c r="M28" s="62">
        <v>8486060567</v>
      </c>
      <c r="N28" s="60" t="s">
        <v>347</v>
      </c>
      <c r="O28" s="60">
        <v>9854405617</v>
      </c>
      <c r="P28" s="91">
        <v>43531</v>
      </c>
      <c r="Q28" s="53" t="s">
        <v>154</v>
      </c>
      <c r="R28" s="72">
        <v>27</v>
      </c>
      <c r="S28" s="72" t="s">
        <v>142</v>
      </c>
      <c r="T28" s="53"/>
    </row>
    <row r="29" spans="1:20">
      <c r="A29" s="4">
        <v>25</v>
      </c>
      <c r="B29" s="51" t="s">
        <v>66</v>
      </c>
      <c r="C29" s="87" t="s">
        <v>526</v>
      </c>
      <c r="D29" s="82" t="s">
        <v>29</v>
      </c>
      <c r="E29" s="87">
        <v>96</v>
      </c>
      <c r="F29" s="83"/>
      <c r="G29" s="87">
        <v>35</v>
      </c>
      <c r="H29" s="87">
        <v>49</v>
      </c>
      <c r="I29" s="17">
        <f t="shared" si="0"/>
        <v>84</v>
      </c>
      <c r="J29" s="87">
        <v>8749984344</v>
      </c>
      <c r="K29" s="82" t="s">
        <v>588</v>
      </c>
      <c r="L29" s="82" t="s">
        <v>622</v>
      </c>
      <c r="M29" s="82">
        <v>9706435067</v>
      </c>
      <c r="N29" s="59" t="s">
        <v>568</v>
      </c>
      <c r="O29" s="60">
        <v>7399265828</v>
      </c>
      <c r="P29" s="91">
        <v>43532</v>
      </c>
      <c r="Q29" s="53" t="s">
        <v>155</v>
      </c>
      <c r="R29" s="83">
        <v>22</v>
      </c>
      <c r="S29" s="83" t="s">
        <v>142</v>
      </c>
      <c r="T29" s="82"/>
    </row>
    <row r="30" spans="1:20">
      <c r="A30" s="4">
        <v>26</v>
      </c>
      <c r="B30" s="51" t="s">
        <v>67</v>
      </c>
      <c r="C30" s="55" t="s">
        <v>527</v>
      </c>
      <c r="D30" s="53" t="s">
        <v>29</v>
      </c>
      <c r="E30" s="55">
        <v>70</v>
      </c>
      <c r="F30" s="72"/>
      <c r="G30" s="55">
        <v>24</v>
      </c>
      <c r="H30" s="55">
        <v>25</v>
      </c>
      <c r="I30" s="17">
        <f t="shared" si="0"/>
        <v>49</v>
      </c>
      <c r="J30" s="55">
        <v>8472055430</v>
      </c>
      <c r="K30" s="53" t="s">
        <v>259</v>
      </c>
      <c r="L30" s="57" t="s">
        <v>260</v>
      </c>
      <c r="M30" s="58">
        <v>9954325987</v>
      </c>
      <c r="N30" s="60" t="s">
        <v>569</v>
      </c>
      <c r="O30" s="60">
        <v>8752950169</v>
      </c>
      <c r="P30" s="91">
        <v>43532</v>
      </c>
      <c r="Q30" s="53" t="s">
        <v>155</v>
      </c>
      <c r="R30" s="72">
        <v>20</v>
      </c>
      <c r="S30" s="72" t="s">
        <v>142</v>
      </c>
      <c r="T30" s="53"/>
    </row>
    <row r="31" spans="1:20">
      <c r="A31" s="4">
        <v>27</v>
      </c>
      <c r="B31" s="51" t="s">
        <v>67</v>
      </c>
      <c r="C31" s="55" t="s">
        <v>528</v>
      </c>
      <c r="D31" s="53" t="s">
        <v>29</v>
      </c>
      <c r="E31" s="55">
        <v>71</v>
      </c>
      <c r="F31" s="72"/>
      <c r="G31" s="55">
        <v>25</v>
      </c>
      <c r="H31" s="55">
        <v>25</v>
      </c>
      <c r="I31" s="17">
        <f t="shared" si="0"/>
        <v>50</v>
      </c>
      <c r="J31" s="55">
        <v>9854283138</v>
      </c>
      <c r="K31" s="53" t="s">
        <v>259</v>
      </c>
      <c r="L31" s="57" t="s">
        <v>260</v>
      </c>
      <c r="M31" s="58">
        <v>9954325987</v>
      </c>
      <c r="N31" s="60" t="s">
        <v>569</v>
      </c>
      <c r="O31" s="60">
        <v>8752950169</v>
      </c>
      <c r="P31" s="91">
        <v>43532</v>
      </c>
      <c r="Q31" s="53" t="s">
        <v>155</v>
      </c>
      <c r="R31" s="72">
        <v>24</v>
      </c>
      <c r="S31" s="72" t="s">
        <v>142</v>
      </c>
      <c r="T31" s="53"/>
    </row>
    <row r="32" spans="1:20">
      <c r="A32" s="4">
        <v>28</v>
      </c>
      <c r="B32" s="51" t="s">
        <v>66</v>
      </c>
      <c r="C32" s="52" t="s">
        <v>529</v>
      </c>
      <c r="D32" s="53" t="s">
        <v>27</v>
      </c>
      <c r="E32" s="52">
        <v>18050501001</v>
      </c>
      <c r="F32" s="72" t="s">
        <v>84</v>
      </c>
      <c r="G32" s="51">
        <v>12</v>
      </c>
      <c r="H32" s="51">
        <v>14</v>
      </c>
      <c r="I32" s="17">
        <f t="shared" si="0"/>
        <v>26</v>
      </c>
      <c r="J32" s="52">
        <v>8472055415</v>
      </c>
      <c r="K32" s="53" t="s">
        <v>173</v>
      </c>
      <c r="L32" s="57" t="s">
        <v>278</v>
      </c>
      <c r="M32" s="62">
        <v>9707664693</v>
      </c>
      <c r="N32" s="60" t="s">
        <v>570</v>
      </c>
      <c r="O32" s="60">
        <v>9085882281</v>
      </c>
      <c r="P32" s="91">
        <v>43533</v>
      </c>
      <c r="Q32" s="53" t="s">
        <v>141</v>
      </c>
      <c r="R32" s="72">
        <v>30</v>
      </c>
      <c r="S32" s="72" t="s">
        <v>142</v>
      </c>
      <c r="T32" s="53"/>
    </row>
    <row r="33" spans="1:20">
      <c r="A33" s="4">
        <v>29</v>
      </c>
      <c r="B33" s="51" t="s">
        <v>67</v>
      </c>
      <c r="C33" s="52" t="s">
        <v>530</v>
      </c>
      <c r="D33" s="53" t="s">
        <v>27</v>
      </c>
      <c r="E33" s="52">
        <v>18050501002</v>
      </c>
      <c r="F33" s="72" t="s">
        <v>84</v>
      </c>
      <c r="G33" s="51">
        <v>12</v>
      </c>
      <c r="H33" s="51">
        <v>13</v>
      </c>
      <c r="I33" s="17">
        <f t="shared" si="0"/>
        <v>25</v>
      </c>
      <c r="J33" s="52">
        <v>9864197911</v>
      </c>
      <c r="K33" s="53" t="s">
        <v>173</v>
      </c>
      <c r="L33" s="57" t="s">
        <v>278</v>
      </c>
      <c r="M33" s="62">
        <v>9707664693</v>
      </c>
      <c r="N33" s="60" t="s">
        <v>570</v>
      </c>
      <c r="O33" s="60">
        <v>9085882281</v>
      </c>
      <c r="P33" s="91">
        <v>43533</v>
      </c>
      <c r="Q33" s="53" t="s">
        <v>141</v>
      </c>
      <c r="R33" s="72">
        <v>27</v>
      </c>
      <c r="S33" s="72" t="s">
        <v>142</v>
      </c>
      <c r="T33" s="53"/>
    </row>
    <row r="34" spans="1:20" ht="25.5">
      <c r="A34" s="4">
        <v>30</v>
      </c>
      <c r="B34" s="51" t="s">
        <v>66</v>
      </c>
      <c r="C34" s="52" t="s">
        <v>531</v>
      </c>
      <c r="D34" s="53" t="s">
        <v>27</v>
      </c>
      <c r="E34" s="52">
        <v>18050501003</v>
      </c>
      <c r="F34" s="72" t="s">
        <v>93</v>
      </c>
      <c r="G34" s="51">
        <v>20</v>
      </c>
      <c r="H34" s="51">
        <v>9</v>
      </c>
      <c r="I34" s="17">
        <f t="shared" si="0"/>
        <v>29</v>
      </c>
      <c r="J34" s="52">
        <v>9435453610</v>
      </c>
      <c r="K34" s="53" t="s">
        <v>173</v>
      </c>
      <c r="L34" s="57" t="s">
        <v>278</v>
      </c>
      <c r="M34" s="62">
        <v>9707664693</v>
      </c>
      <c r="N34" s="60" t="s">
        <v>570</v>
      </c>
      <c r="O34" s="60">
        <v>9085882281</v>
      </c>
      <c r="P34" s="91">
        <v>43533</v>
      </c>
      <c r="Q34" s="53" t="s">
        <v>141</v>
      </c>
      <c r="R34" s="72">
        <v>30</v>
      </c>
      <c r="S34" s="72" t="s">
        <v>142</v>
      </c>
      <c r="T34" s="53"/>
    </row>
    <row r="35" spans="1:20">
      <c r="A35" s="4">
        <v>31</v>
      </c>
      <c r="B35" s="51" t="s">
        <v>66</v>
      </c>
      <c r="C35" s="55" t="s">
        <v>532</v>
      </c>
      <c r="D35" s="53" t="s">
        <v>29</v>
      </c>
      <c r="E35" s="55">
        <v>93</v>
      </c>
      <c r="F35" s="72"/>
      <c r="G35" s="55">
        <v>45</v>
      </c>
      <c r="H35" s="55">
        <v>44</v>
      </c>
      <c r="I35" s="17">
        <f t="shared" si="0"/>
        <v>89</v>
      </c>
      <c r="J35" s="55"/>
      <c r="K35" s="53" t="s">
        <v>165</v>
      </c>
      <c r="L35" s="57" t="s">
        <v>166</v>
      </c>
      <c r="M35" s="58">
        <v>9854364229</v>
      </c>
      <c r="N35" s="60" t="s">
        <v>366</v>
      </c>
      <c r="O35" s="60">
        <v>9577952663</v>
      </c>
      <c r="P35" s="91">
        <v>43535</v>
      </c>
      <c r="Q35" s="53" t="s">
        <v>147</v>
      </c>
      <c r="R35" s="72">
        <v>30</v>
      </c>
      <c r="S35" s="72" t="s">
        <v>142</v>
      </c>
      <c r="T35" s="53"/>
    </row>
    <row r="36" spans="1:20">
      <c r="A36" s="4">
        <v>32</v>
      </c>
      <c r="B36" s="51" t="s">
        <v>67</v>
      </c>
      <c r="C36" s="55" t="s">
        <v>533</v>
      </c>
      <c r="D36" s="53" t="s">
        <v>29</v>
      </c>
      <c r="E36" s="55">
        <v>101</v>
      </c>
      <c r="F36" s="72"/>
      <c r="G36" s="55">
        <v>43</v>
      </c>
      <c r="H36" s="55">
        <v>65</v>
      </c>
      <c r="I36" s="17">
        <f t="shared" si="0"/>
        <v>108</v>
      </c>
      <c r="J36" s="55">
        <v>9707478464</v>
      </c>
      <c r="K36" s="53" t="s">
        <v>74</v>
      </c>
      <c r="L36" s="57" t="s">
        <v>139</v>
      </c>
      <c r="M36" s="58">
        <v>8822393058</v>
      </c>
      <c r="N36" s="60" t="s">
        <v>156</v>
      </c>
      <c r="O36" s="60">
        <v>9957739337</v>
      </c>
      <c r="P36" s="91">
        <v>43535</v>
      </c>
      <c r="Q36" s="53" t="s">
        <v>147</v>
      </c>
      <c r="R36" s="72">
        <v>30</v>
      </c>
      <c r="S36" s="72" t="s">
        <v>142</v>
      </c>
      <c r="T36" s="53"/>
    </row>
    <row r="37" spans="1:20">
      <c r="A37" s="4">
        <v>33</v>
      </c>
      <c r="B37" s="51" t="s">
        <v>67</v>
      </c>
      <c r="C37" s="81" t="s">
        <v>534</v>
      </c>
      <c r="D37" s="53" t="s">
        <v>27</v>
      </c>
      <c r="E37" s="52">
        <v>18050513303</v>
      </c>
      <c r="F37" s="72" t="s">
        <v>84</v>
      </c>
      <c r="G37" s="51">
        <v>19</v>
      </c>
      <c r="H37" s="51">
        <v>31</v>
      </c>
      <c r="I37" s="17">
        <f t="shared" si="0"/>
        <v>50</v>
      </c>
      <c r="J37" s="52">
        <v>9707813736</v>
      </c>
      <c r="K37" s="53" t="s">
        <v>421</v>
      </c>
      <c r="L37" s="57" t="s">
        <v>501</v>
      </c>
      <c r="M37" s="53">
        <v>9957064493</v>
      </c>
      <c r="N37" s="59" t="s">
        <v>423</v>
      </c>
      <c r="O37" s="60">
        <v>8822845443</v>
      </c>
      <c r="P37" s="91">
        <v>43536</v>
      </c>
      <c r="Q37" s="53" t="s">
        <v>148</v>
      </c>
      <c r="R37" s="72">
        <v>37</v>
      </c>
      <c r="S37" s="53" t="s">
        <v>160</v>
      </c>
      <c r="T37" s="53"/>
    </row>
    <row r="38" spans="1:20">
      <c r="A38" s="4">
        <v>34</v>
      </c>
      <c r="B38" s="51" t="s">
        <v>67</v>
      </c>
      <c r="C38" s="81" t="s">
        <v>535</v>
      </c>
      <c r="D38" s="53" t="s">
        <v>27</v>
      </c>
      <c r="E38" s="52">
        <v>18050513304</v>
      </c>
      <c r="F38" s="72" t="s">
        <v>84</v>
      </c>
      <c r="G38" s="51">
        <v>48</v>
      </c>
      <c r="H38" s="51">
        <v>79</v>
      </c>
      <c r="I38" s="17">
        <f t="shared" si="0"/>
        <v>127</v>
      </c>
      <c r="J38" s="52">
        <v>9864915716</v>
      </c>
      <c r="K38" s="53" t="s">
        <v>421</v>
      </c>
      <c r="L38" s="57" t="s">
        <v>501</v>
      </c>
      <c r="M38" s="53">
        <v>9957064493</v>
      </c>
      <c r="N38" s="59" t="s">
        <v>423</v>
      </c>
      <c r="O38" s="60">
        <v>8822845443</v>
      </c>
      <c r="P38" s="91">
        <v>43536</v>
      </c>
      <c r="Q38" s="53" t="s">
        <v>148</v>
      </c>
      <c r="R38" s="72">
        <v>37</v>
      </c>
      <c r="S38" s="53" t="s">
        <v>160</v>
      </c>
      <c r="T38" s="53"/>
    </row>
    <row r="39" spans="1:20">
      <c r="A39" s="4">
        <v>35</v>
      </c>
      <c r="B39" s="51" t="s">
        <v>66</v>
      </c>
      <c r="C39" s="87" t="s">
        <v>536</v>
      </c>
      <c r="D39" s="53" t="s">
        <v>29</v>
      </c>
      <c r="E39" s="55">
        <v>84</v>
      </c>
      <c r="F39" s="72"/>
      <c r="G39" s="55">
        <v>50</v>
      </c>
      <c r="H39" s="55">
        <v>35</v>
      </c>
      <c r="I39" s="17">
        <f t="shared" si="0"/>
        <v>85</v>
      </c>
      <c r="J39" s="55">
        <v>9854786915</v>
      </c>
      <c r="K39" s="53" t="s">
        <v>571</v>
      </c>
      <c r="L39" s="57" t="s">
        <v>247</v>
      </c>
      <c r="M39" s="58">
        <v>8011205699</v>
      </c>
      <c r="N39" s="60" t="s">
        <v>572</v>
      </c>
      <c r="O39" s="60">
        <v>9859574274</v>
      </c>
      <c r="P39" s="91">
        <v>43536</v>
      </c>
      <c r="Q39" s="53" t="s">
        <v>148</v>
      </c>
      <c r="R39" s="72">
        <v>25</v>
      </c>
      <c r="S39" s="72" t="s">
        <v>142</v>
      </c>
      <c r="T39" s="53"/>
    </row>
    <row r="40" spans="1:20">
      <c r="A40" s="4">
        <v>36</v>
      </c>
      <c r="B40" s="51" t="s">
        <v>66</v>
      </c>
      <c r="C40" s="87" t="s">
        <v>537</v>
      </c>
      <c r="D40" s="53" t="s">
        <v>29</v>
      </c>
      <c r="E40" s="55">
        <v>95</v>
      </c>
      <c r="F40" s="72"/>
      <c r="G40" s="55">
        <v>12</v>
      </c>
      <c r="H40" s="55">
        <v>8</v>
      </c>
      <c r="I40" s="17">
        <f t="shared" si="0"/>
        <v>20</v>
      </c>
      <c r="J40" s="55">
        <v>9854322877</v>
      </c>
      <c r="K40" s="53" t="s">
        <v>498</v>
      </c>
      <c r="L40" s="57" t="s">
        <v>499</v>
      </c>
      <c r="M40" s="58">
        <v>9613829289</v>
      </c>
      <c r="N40" s="60" t="s">
        <v>500</v>
      </c>
      <c r="O40" s="60">
        <v>7896574795</v>
      </c>
      <c r="P40" s="91">
        <v>43536</v>
      </c>
      <c r="Q40" s="53" t="s">
        <v>148</v>
      </c>
      <c r="R40" s="72">
        <v>25</v>
      </c>
      <c r="S40" s="72" t="s">
        <v>142</v>
      </c>
      <c r="T40" s="53"/>
    </row>
    <row r="41" spans="1:20">
      <c r="A41" s="4">
        <v>37</v>
      </c>
      <c r="B41" s="51" t="s">
        <v>66</v>
      </c>
      <c r="C41" s="81" t="s">
        <v>538</v>
      </c>
      <c r="D41" s="53" t="s">
        <v>27</v>
      </c>
      <c r="E41" s="52">
        <v>18050513301</v>
      </c>
      <c r="F41" s="72" t="s">
        <v>84</v>
      </c>
      <c r="G41" s="51">
        <v>108</v>
      </c>
      <c r="H41" s="51">
        <v>86</v>
      </c>
      <c r="I41" s="17">
        <f t="shared" si="0"/>
        <v>194</v>
      </c>
      <c r="J41" s="52">
        <v>9859089030</v>
      </c>
      <c r="K41" s="53" t="s">
        <v>421</v>
      </c>
      <c r="L41" s="57" t="s">
        <v>501</v>
      </c>
      <c r="M41" s="53">
        <v>9957064493</v>
      </c>
      <c r="N41" s="59" t="s">
        <v>423</v>
      </c>
      <c r="O41" s="60">
        <v>8822845443</v>
      </c>
      <c r="P41" s="91">
        <v>43537</v>
      </c>
      <c r="Q41" s="53" t="s">
        <v>153</v>
      </c>
      <c r="R41" s="72">
        <v>37</v>
      </c>
      <c r="S41" s="72" t="s">
        <v>142</v>
      </c>
      <c r="T41" s="53"/>
    </row>
    <row r="42" spans="1:20">
      <c r="A42" s="4">
        <v>38</v>
      </c>
      <c r="B42" s="51" t="s">
        <v>67</v>
      </c>
      <c r="C42" s="55" t="s">
        <v>539</v>
      </c>
      <c r="D42" s="53" t="s">
        <v>29</v>
      </c>
      <c r="E42" s="55">
        <v>78</v>
      </c>
      <c r="F42" s="72"/>
      <c r="G42" s="55">
        <v>60</v>
      </c>
      <c r="H42" s="55">
        <v>63</v>
      </c>
      <c r="I42" s="17">
        <f t="shared" si="0"/>
        <v>123</v>
      </c>
      <c r="J42" s="55">
        <v>8822261575</v>
      </c>
      <c r="K42" s="53" t="s">
        <v>165</v>
      </c>
      <c r="L42" s="57" t="s">
        <v>166</v>
      </c>
      <c r="M42" s="58">
        <v>9854364229</v>
      </c>
      <c r="N42" s="59" t="s">
        <v>170</v>
      </c>
      <c r="O42" s="60">
        <v>7896492886</v>
      </c>
      <c r="P42" s="91">
        <v>43537</v>
      </c>
      <c r="Q42" s="53" t="s">
        <v>153</v>
      </c>
      <c r="R42" s="55">
        <v>10</v>
      </c>
      <c r="S42" s="72" t="s">
        <v>142</v>
      </c>
      <c r="T42" s="53"/>
    </row>
    <row r="43" spans="1:20">
      <c r="A43" s="4">
        <v>39</v>
      </c>
      <c r="B43" s="51" t="s">
        <v>67</v>
      </c>
      <c r="C43" s="52" t="s">
        <v>540</v>
      </c>
      <c r="D43" s="53" t="s">
        <v>27</v>
      </c>
      <c r="E43" s="52">
        <v>18050507204</v>
      </c>
      <c r="F43" s="72" t="s">
        <v>138</v>
      </c>
      <c r="G43" s="51">
        <v>24</v>
      </c>
      <c r="H43" s="51">
        <v>25</v>
      </c>
      <c r="I43" s="17">
        <f t="shared" si="0"/>
        <v>49</v>
      </c>
      <c r="J43" s="52">
        <v>8473966496</v>
      </c>
      <c r="K43" s="53" t="s">
        <v>235</v>
      </c>
      <c r="L43" s="57" t="s">
        <v>236</v>
      </c>
      <c r="M43" s="58">
        <v>8255003437</v>
      </c>
      <c r="N43" s="59" t="s">
        <v>573</v>
      </c>
      <c r="O43" s="60">
        <v>9678472449</v>
      </c>
      <c r="P43" s="91">
        <v>43538</v>
      </c>
      <c r="Q43" s="53" t="s">
        <v>154</v>
      </c>
      <c r="R43" s="72">
        <v>7</v>
      </c>
      <c r="S43" s="72" t="s">
        <v>142</v>
      </c>
      <c r="T43" s="53"/>
    </row>
    <row r="44" spans="1:20" ht="25.5">
      <c r="A44" s="4">
        <v>40</v>
      </c>
      <c r="B44" s="51" t="s">
        <v>67</v>
      </c>
      <c r="C44" s="52" t="s">
        <v>541</v>
      </c>
      <c r="D44" s="53" t="s">
        <v>27</v>
      </c>
      <c r="E44" s="52">
        <v>18050507501</v>
      </c>
      <c r="F44" s="72" t="s">
        <v>138</v>
      </c>
      <c r="G44" s="51">
        <v>17</v>
      </c>
      <c r="H44" s="51">
        <v>12</v>
      </c>
      <c r="I44" s="17">
        <f t="shared" si="0"/>
        <v>29</v>
      </c>
      <c r="J44" s="52">
        <v>9613016454</v>
      </c>
      <c r="K44" s="53" t="s">
        <v>425</v>
      </c>
      <c r="L44" s="53" t="s">
        <v>634</v>
      </c>
      <c r="M44" s="53">
        <v>9401301317</v>
      </c>
      <c r="N44" s="60" t="s">
        <v>489</v>
      </c>
      <c r="O44" s="60">
        <v>9957401694</v>
      </c>
      <c r="P44" s="91">
        <v>43538</v>
      </c>
      <c r="Q44" s="53" t="s">
        <v>154</v>
      </c>
      <c r="R44" s="72">
        <v>5</v>
      </c>
      <c r="S44" s="72" t="s">
        <v>142</v>
      </c>
      <c r="T44" s="53"/>
    </row>
    <row r="45" spans="1:20">
      <c r="A45" s="4">
        <v>41</v>
      </c>
      <c r="B45" s="51" t="s">
        <v>66</v>
      </c>
      <c r="C45" s="55" t="s">
        <v>338</v>
      </c>
      <c r="D45" s="53" t="s">
        <v>29</v>
      </c>
      <c r="E45" s="55">
        <v>192</v>
      </c>
      <c r="F45" s="72"/>
      <c r="G45" s="55">
        <v>37</v>
      </c>
      <c r="H45" s="55">
        <v>32</v>
      </c>
      <c r="I45" s="17">
        <f t="shared" si="0"/>
        <v>69</v>
      </c>
      <c r="J45" s="55">
        <v>8822329274</v>
      </c>
      <c r="K45" s="53" t="s">
        <v>367</v>
      </c>
      <c r="L45" s="53" t="s">
        <v>629</v>
      </c>
      <c r="M45" s="53">
        <v>9577281289</v>
      </c>
      <c r="N45" s="60" t="s">
        <v>368</v>
      </c>
      <c r="O45" s="60">
        <v>9864908325</v>
      </c>
      <c r="P45" s="91">
        <v>43538</v>
      </c>
      <c r="Q45" s="53" t="s">
        <v>154</v>
      </c>
      <c r="R45" s="72">
        <v>37</v>
      </c>
      <c r="S45" s="53" t="s">
        <v>160</v>
      </c>
      <c r="T45" s="53"/>
    </row>
    <row r="46" spans="1:20">
      <c r="A46" s="4">
        <v>42</v>
      </c>
      <c r="B46" s="51" t="s">
        <v>66</v>
      </c>
      <c r="C46" s="55" t="s">
        <v>339</v>
      </c>
      <c r="D46" s="53" t="s">
        <v>29</v>
      </c>
      <c r="E46" s="55">
        <v>94</v>
      </c>
      <c r="F46" s="72"/>
      <c r="G46" s="55">
        <v>40</v>
      </c>
      <c r="H46" s="55">
        <v>35</v>
      </c>
      <c r="I46" s="17">
        <f t="shared" si="0"/>
        <v>75</v>
      </c>
      <c r="J46" s="55">
        <v>9707104773</v>
      </c>
      <c r="K46" s="53" t="s">
        <v>367</v>
      </c>
      <c r="L46" s="53" t="s">
        <v>629</v>
      </c>
      <c r="M46" s="53">
        <v>9577281289</v>
      </c>
      <c r="N46" s="60" t="s">
        <v>368</v>
      </c>
      <c r="O46" s="60">
        <v>9864908325</v>
      </c>
      <c r="P46" s="91">
        <v>43538</v>
      </c>
      <c r="Q46" s="53" t="s">
        <v>154</v>
      </c>
      <c r="R46" s="72">
        <v>37</v>
      </c>
      <c r="S46" s="53" t="s">
        <v>160</v>
      </c>
      <c r="T46" s="53"/>
    </row>
    <row r="47" spans="1:20">
      <c r="A47" s="4">
        <v>43</v>
      </c>
      <c r="B47" s="51" t="s">
        <v>67</v>
      </c>
      <c r="C47" s="52" t="s">
        <v>210</v>
      </c>
      <c r="D47" s="53" t="s">
        <v>27</v>
      </c>
      <c r="E47" s="52">
        <v>18050503301</v>
      </c>
      <c r="F47" s="72" t="s">
        <v>84</v>
      </c>
      <c r="G47" s="51">
        <v>19</v>
      </c>
      <c r="H47" s="51">
        <v>9</v>
      </c>
      <c r="I47" s="17">
        <f t="shared" si="0"/>
        <v>28</v>
      </c>
      <c r="J47" s="52">
        <v>9864992602</v>
      </c>
      <c r="K47" s="53" t="s">
        <v>574</v>
      </c>
      <c r="L47" s="57" t="s">
        <v>158</v>
      </c>
      <c r="M47" s="58">
        <v>9707703669</v>
      </c>
      <c r="N47" s="60" t="s">
        <v>575</v>
      </c>
      <c r="O47" s="60">
        <v>9864735107</v>
      </c>
      <c r="P47" s="91">
        <v>43539</v>
      </c>
      <c r="Q47" s="53" t="s">
        <v>155</v>
      </c>
      <c r="R47" s="72">
        <v>37</v>
      </c>
      <c r="S47" s="72" t="s">
        <v>142</v>
      </c>
      <c r="T47" s="53"/>
    </row>
    <row r="48" spans="1:20">
      <c r="A48" s="4">
        <v>44</v>
      </c>
      <c r="B48" s="51" t="s">
        <v>67</v>
      </c>
      <c r="C48" s="52" t="s">
        <v>542</v>
      </c>
      <c r="D48" s="53" t="s">
        <v>27</v>
      </c>
      <c r="E48" s="52">
        <v>18050503302</v>
      </c>
      <c r="F48" s="72" t="s">
        <v>84</v>
      </c>
      <c r="G48" s="51">
        <v>34</v>
      </c>
      <c r="H48" s="51">
        <v>28</v>
      </c>
      <c r="I48" s="17">
        <f t="shared" si="0"/>
        <v>62</v>
      </c>
      <c r="J48" s="52">
        <v>9864640305</v>
      </c>
      <c r="K48" s="53" t="s">
        <v>574</v>
      </c>
      <c r="L48" s="57" t="s">
        <v>158</v>
      </c>
      <c r="M48" s="58">
        <v>9707703669</v>
      </c>
      <c r="N48" s="60" t="s">
        <v>575</v>
      </c>
      <c r="O48" s="60">
        <v>9864735107</v>
      </c>
      <c r="P48" s="91">
        <v>43539</v>
      </c>
      <c r="Q48" s="53" t="s">
        <v>155</v>
      </c>
      <c r="R48" s="72">
        <v>37</v>
      </c>
      <c r="S48" s="72" t="s">
        <v>142</v>
      </c>
      <c r="T48" s="53"/>
    </row>
    <row r="49" spans="1:20">
      <c r="A49" s="4">
        <v>45</v>
      </c>
      <c r="B49" s="51" t="s">
        <v>66</v>
      </c>
      <c r="C49" s="52" t="s">
        <v>543</v>
      </c>
      <c r="D49" s="53" t="s">
        <v>27</v>
      </c>
      <c r="E49" s="52">
        <v>18050503304</v>
      </c>
      <c r="F49" s="72" t="s">
        <v>84</v>
      </c>
      <c r="G49" s="51">
        <v>38</v>
      </c>
      <c r="H49" s="51">
        <v>34</v>
      </c>
      <c r="I49" s="17">
        <f t="shared" si="0"/>
        <v>72</v>
      </c>
      <c r="J49" s="52">
        <v>9854113175</v>
      </c>
      <c r="K49" s="53" t="s">
        <v>421</v>
      </c>
      <c r="L49" s="53" t="s">
        <v>635</v>
      </c>
      <c r="M49" s="53">
        <v>9957543760</v>
      </c>
      <c r="N49" s="60" t="s">
        <v>357</v>
      </c>
      <c r="O49" s="60">
        <v>9864675682</v>
      </c>
      <c r="P49" s="91">
        <v>43539</v>
      </c>
      <c r="Q49" s="53" t="s">
        <v>155</v>
      </c>
      <c r="R49" s="72">
        <v>37</v>
      </c>
      <c r="S49" s="72" t="s">
        <v>142</v>
      </c>
      <c r="T49" s="53"/>
    </row>
    <row r="50" spans="1:20">
      <c r="A50" s="4">
        <v>46</v>
      </c>
      <c r="B50" s="51" t="s">
        <v>66</v>
      </c>
      <c r="C50" s="55" t="s">
        <v>544</v>
      </c>
      <c r="D50" s="53" t="s">
        <v>29</v>
      </c>
      <c r="E50" s="55">
        <v>69</v>
      </c>
      <c r="F50" s="72"/>
      <c r="G50" s="55">
        <v>82</v>
      </c>
      <c r="H50" s="55">
        <v>47</v>
      </c>
      <c r="I50" s="17">
        <f t="shared" si="0"/>
        <v>129</v>
      </c>
      <c r="J50" s="55">
        <v>9678887394</v>
      </c>
      <c r="K50" s="53" t="s">
        <v>560</v>
      </c>
      <c r="L50" s="57" t="s">
        <v>490</v>
      </c>
      <c r="M50" s="62">
        <v>8486060567</v>
      </c>
      <c r="N50" s="60" t="s">
        <v>249</v>
      </c>
      <c r="O50" s="60">
        <v>9577839768</v>
      </c>
      <c r="P50" s="91">
        <v>43540</v>
      </c>
      <c r="Q50" s="53" t="s">
        <v>141</v>
      </c>
      <c r="R50" s="72">
        <v>40</v>
      </c>
      <c r="S50" s="53" t="s">
        <v>160</v>
      </c>
      <c r="T50" s="53"/>
    </row>
    <row r="51" spans="1:20">
      <c r="A51" s="4">
        <v>47</v>
      </c>
      <c r="B51" s="51" t="s">
        <v>67</v>
      </c>
      <c r="C51" s="55" t="s">
        <v>545</v>
      </c>
      <c r="D51" s="53" t="s">
        <v>29</v>
      </c>
      <c r="E51" s="55">
        <v>100</v>
      </c>
      <c r="F51" s="72"/>
      <c r="G51" s="55">
        <v>39</v>
      </c>
      <c r="H51" s="55">
        <v>35</v>
      </c>
      <c r="I51" s="17">
        <f t="shared" si="0"/>
        <v>74</v>
      </c>
      <c r="J51" s="55">
        <v>9859585404</v>
      </c>
      <c r="K51" s="53" t="s">
        <v>560</v>
      </c>
      <c r="L51" s="57" t="s">
        <v>490</v>
      </c>
      <c r="M51" s="62">
        <v>8486060567</v>
      </c>
      <c r="N51" s="60" t="s">
        <v>249</v>
      </c>
      <c r="O51" s="60">
        <v>9577839768</v>
      </c>
      <c r="P51" s="91">
        <v>43540</v>
      </c>
      <c r="Q51" s="53" t="s">
        <v>141</v>
      </c>
      <c r="R51" s="72">
        <v>40</v>
      </c>
      <c r="S51" s="53" t="s">
        <v>160</v>
      </c>
      <c r="T51" s="53"/>
    </row>
    <row r="52" spans="1:20">
      <c r="A52" s="4">
        <v>48</v>
      </c>
      <c r="B52" s="51" t="s">
        <v>66</v>
      </c>
      <c r="C52" s="52" t="s">
        <v>546</v>
      </c>
      <c r="D52" s="53" t="s">
        <v>27</v>
      </c>
      <c r="E52" s="52">
        <v>18050503506</v>
      </c>
      <c r="F52" s="72" t="s">
        <v>84</v>
      </c>
      <c r="G52" s="51">
        <v>88</v>
      </c>
      <c r="H52" s="51">
        <v>52</v>
      </c>
      <c r="I52" s="17">
        <f t="shared" si="0"/>
        <v>140</v>
      </c>
      <c r="J52" s="52">
        <v>9954352921</v>
      </c>
      <c r="K52" s="53" t="s">
        <v>251</v>
      </c>
      <c r="L52" s="57" t="s">
        <v>252</v>
      </c>
      <c r="M52" s="58">
        <v>9401452041</v>
      </c>
      <c r="N52" s="60" t="s">
        <v>253</v>
      </c>
      <c r="O52" s="60">
        <v>9957789711</v>
      </c>
      <c r="P52" s="91">
        <v>43542</v>
      </c>
      <c r="Q52" s="53" t="s">
        <v>147</v>
      </c>
      <c r="R52" s="72">
        <v>40</v>
      </c>
      <c r="S52" s="53" t="s">
        <v>160</v>
      </c>
      <c r="T52" s="53"/>
    </row>
    <row r="53" spans="1:20">
      <c r="A53" s="4">
        <v>49</v>
      </c>
      <c r="B53" s="51" t="s">
        <v>66</v>
      </c>
      <c r="C53" s="52" t="s">
        <v>547</v>
      </c>
      <c r="D53" s="53" t="s">
        <v>27</v>
      </c>
      <c r="E53" s="52">
        <v>18050503507</v>
      </c>
      <c r="F53" s="72" t="s">
        <v>84</v>
      </c>
      <c r="G53" s="51">
        <v>31</v>
      </c>
      <c r="H53" s="51">
        <v>33</v>
      </c>
      <c r="I53" s="17">
        <f t="shared" si="0"/>
        <v>64</v>
      </c>
      <c r="J53" s="52">
        <v>9707670292</v>
      </c>
      <c r="K53" s="53" t="s">
        <v>251</v>
      </c>
      <c r="L53" s="57" t="s">
        <v>252</v>
      </c>
      <c r="M53" s="58">
        <v>9401452041</v>
      </c>
      <c r="N53" s="60" t="s">
        <v>253</v>
      </c>
      <c r="O53" s="60">
        <v>9957789711</v>
      </c>
      <c r="P53" s="91">
        <v>43542</v>
      </c>
      <c r="Q53" s="53" t="s">
        <v>147</v>
      </c>
      <c r="R53" s="72">
        <v>40</v>
      </c>
      <c r="S53" s="53" t="s">
        <v>160</v>
      </c>
      <c r="T53" s="53"/>
    </row>
    <row r="54" spans="1:20">
      <c r="A54" s="4">
        <v>50</v>
      </c>
      <c r="B54" s="51" t="s">
        <v>67</v>
      </c>
      <c r="C54" s="55" t="s">
        <v>548</v>
      </c>
      <c r="D54" s="53" t="s">
        <v>29</v>
      </c>
      <c r="E54" s="55">
        <v>19</v>
      </c>
      <c r="F54" s="72"/>
      <c r="G54" s="55">
        <v>28</v>
      </c>
      <c r="H54" s="55">
        <v>22</v>
      </c>
      <c r="I54" s="17">
        <f t="shared" si="0"/>
        <v>50</v>
      </c>
      <c r="J54" s="55">
        <v>8876913872</v>
      </c>
      <c r="K54" s="53" t="s">
        <v>576</v>
      </c>
      <c r="L54" s="57" t="s">
        <v>166</v>
      </c>
      <c r="M54" s="58">
        <v>9854364229</v>
      </c>
      <c r="N54" s="60" t="s">
        <v>577</v>
      </c>
      <c r="O54" s="60">
        <v>7399860785</v>
      </c>
      <c r="P54" s="91">
        <v>43542</v>
      </c>
      <c r="Q54" s="53" t="s">
        <v>147</v>
      </c>
      <c r="R54" s="72">
        <v>38</v>
      </c>
      <c r="S54" s="72" t="s">
        <v>142</v>
      </c>
      <c r="T54" s="53"/>
    </row>
    <row r="55" spans="1:20">
      <c r="A55" s="4">
        <v>51</v>
      </c>
      <c r="B55" s="51" t="s">
        <v>66</v>
      </c>
      <c r="C55" s="55" t="s">
        <v>551</v>
      </c>
      <c r="D55" s="53" t="s">
        <v>29</v>
      </c>
      <c r="E55" s="55">
        <v>20</v>
      </c>
      <c r="F55" s="72"/>
      <c r="G55" s="55">
        <v>26</v>
      </c>
      <c r="H55" s="55">
        <v>35</v>
      </c>
      <c r="I55" s="17">
        <f t="shared" si="0"/>
        <v>61</v>
      </c>
      <c r="J55" s="55">
        <v>9678607159</v>
      </c>
      <c r="K55" s="53" t="s">
        <v>351</v>
      </c>
      <c r="L55" s="57" t="s">
        <v>255</v>
      </c>
      <c r="M55" s="58">
        <v>8721969392</v>
      </c>
      <c r="N55" s="60" t="s">
        <v>244</v>
      </c>
      <c r="O55" s="60">
        <v>8753909708</v>
      </c>
      <c r="P55" s="91">
        <v>43543</v>
      </c>
      <c r="Q55" s="53" t="s">
        <v>148</v>
      </c>
      <c r="R55" s="53">
        <v>35</v>
      </c>
      <c r="S55" s="72" t="s">
        <v>142</v>
      </c>
      <c r="T55" s="53"/>
    </row>
    <row r="56" spans="1:20">
      <c r="A56" s="4">
        <v>52</v>
      </c>
      <c r="B56" s="51" t="s">
        <v>67</v>
      </c>
      <c r="C56" s="55" t="s">
        <v>552</v>
      </c>
      <c r="D56" s="53" t="s">
        <v>29</v>
      </c>
      <c r="E56" s="79">
        <v>74</v>
      </c>
      <c r="F56" s="72"/>
      <c r="G56" s="55">
        <v>56</v>
      </c>
      <c r="H56" s="55">
        <v>57</v>
      </c>
      <c r="I56" s="17">
        <f t="shared" si="0"/>
        <v>113</v>
      </c>
      <c r="J56" s="55">
        <v>9859761048</v>
      </c>
      <c r="K56" s="53" t="s">
        <v>351</v>
      </c>
      <c r="L56" s="57" t="s">
        <v>255</v>
      </c>
      <c r="M56" s="58">
        <v>8721969392</v>
      </c>
      <c r="N56" s="60" t="s">
        <v>244</v>
      </c>
      <c r="O56" s="60">
        <v>8753909708</v>
      </c>
      <c r="P56" s="91">
        <v>43543</v>
      </c>
      <c r="Q56" s="53" t="s">
        <v>148</v>
      </c>
      <c r="R56" s="53">
        <v>35</v>
      </c>
      <c r="S56" s="72" t="s">
        <v>142</v>
      </c>
      <c r="T56" s="53"/>
    </row>
    <row r="57" spans="1:20">
      <c r="A57" s="4">
        <v>53</v>
      </c>
      <c r="B57" s="51" t="s">
        <v>66</v>
      </c>
      <c r="C57" s="88" t="s">
        <v>553</v>
      </c>
      <c r="D57" s="53" t="s">
        <v>27</v>
      </c>
      <c r="E57" s="68">
        <v>18050505503</v>
      </c>
      <c r="F57" s="53" t="s">
        <v>84</v>
      </c>
      <c r="G57" s="77">
        <v>66</v>
      </c>
      <c r="H57" s="77">
        <v>32</v>
      </c>
      <c r="I57" s="17">
        <f t="shared" si="0"/>
        <v>98</v>
      </c>
      <c r="J57" s="70">
        <v>9859525940</v>
      </c>
      <c r="K57" s="53" t="s">
        <v>353</v>
      </c>
      <c r="L57" s="53" t="s">
        <v>604</v>
      </c>
      <c r="M57" s="53">
        <v>9613830285</v>
      </c>
      <c r="N57" s="60" t="s">
        <v>631</v>
      </c>
      <c r="O57" s="60">
        <v>88220152017</v>
      </c>
      <c r="P57" s="91">
        <v>43544</v>
      </c>
      <c r="Q57" s="53" t="s">
        <v>153</v>
      </c>
      <c r="R57" s="53">
        <v>16</v>
      </c>
      <c r="S57" s="72" t="s">
        <v>142</v>
      </c>
      <c r="T57" s="53"/>
    </row>
    <row r="58" spans="1:20">
      <c r="A58" s="4">
        <v>54</v>
      </c>
      <c r="B58" s="51" t="s">
        <v>67</v>
      </c>
      <c r="C58" s="69" t="s">
        <v>554</v>
      </c>
      <c r="D58" s="53" t="s">
        <v>27</v>
      </c>
      <c r="E58" s="70">
        <v>18050512701</v>
      </c>
      <c r="F58" s="53" t="s">
        <v>84</v>
      </c>
      <c r="G58" s="77">
        <v>72</v>
      </c>
      <c r="H58" s="77">
        <v>39</v>
      </c>
      <c r="I58" s="17">
        <f t="shared" si="0"/>
        <v>111</v>
      </c>
      <c r="J58" s="70">
        <v>9859464893</v>
      </c>
      <c r="K58" s="53" t="s">
        <v>246</v>
      </c>
      <c r="L58" s="53" t="s">
        <v>649</v>
      </c>
      <c r="M58" s="53">
        <v>9854815177</v>
      </c>
      <c r="N58" s="60" t="s">
        <v>180</v>
      </c>
      <c r="O58" s="60">
        <v>9957739397</v>
      </c>
      <c r="P58" s="91">
        <v>43544</v>
      </c>
      <c r="Q58" s="53" t="s">
        <v>153</v>
      </c>
      <c r="R58" s="53">
        <v>15</v>
      </c>
      <c r="S58" s="72" t="s">
        <v>142</v>
      </c>
      <c r="T58" s="53"/>
    </row>
    <row r="59" spans="1:20">
      <c r="A59" s="4">
        <v>55</v>
      </c>
      <c r="B59" s="51" t="s">
        <v>67</v>
      </c>
      <c r="C59" s="89" t="s">
        <v>555</v>
      </c>
      <c r="D59" s="53" t="s">
        <v>27</v>
      </c>
      <c r="E59" s="68">
        <v>18050516709</v>
      </c>
      <c r="F59" s="53" t="s">
        <v>84</v>
      </c>
      <c r="G59" s="77">
        <v>48</v>
      </c>
      <c r="H59" s="77">
        <v>42</v>
      </c>
      <c r="I59" s="17">
        <f t="shared" si="0"/>
        <v>90</v>
      </c>
      <c r="J59" s="68">
        <v>8822168868</v>
      </c>
      <c r="K59" s="53" t="s">
        <v>165</v>
      </c>
      <c r="L59" s="57" t="s">
        <v>166</v>
      </c>
      <c r="M59" s="58">
        <v>9854364229</v>
      </c>
      <c r="N59" s="59" t="s">
        <v>167</v>
      </c>
      <c r="O59" s="60">
        <v>9859516827</v>
      </c>
      <c r="P59" s="91">
        <v>43546</v>
      </c>
      <c r="Q59" s="53" t="s">
        <v>155</v>
      </c>
      <c r="R59" s="53">
        <v>8</v>
      </c>
      <c r="S59" s="72" t="s">
        <v>142</v>
      </c>
      <c r="T59" s="53"/>
    </row>
    <row r="60" spans="1:20">
      <c r="A60" s="4">
        <v>56</v>
      </c>
      <c r="B60" s="51" t="s">
        <v>66</v>
      </c>
      <c r="C60" s="69" t="s">
        <v>556</v>
      </c>
      <c r="D60" s="53" t="s">
        <v>27</v>
      </c>
      <c r="E60" s="70">
        <v>18050512003</v>
      </c>
      <c r="F60" s="53" t="s">
        <v>84</v>
      </c>
      <c r="G60" s="77">
        <v>66</v>
      </c>
      <c r="H60" s="77">
        <v>50</v>
      </c>
      <c r="I60" s="17">
        <f t="shared" si="0"/>
        <v>116</v>
      </c>
      <c r="J60" s="70">
        <v>9859886660</v>
      </c>
      <c r="K60" s="53" t="s">
        <v>578</v>
      </c>
      <c r="L60" s="53"/>
      <c r="M60" s="53"/>
      <c r="N60" s="53"/>
      <c r="O60" s="53"/>
      <c r="P60" s="91">
        <v>43546</v>
      </c>
      <c r="Q60" s="53" t="s">
        <v>155</v>
      </c>
      <c r="R60" s="53">
        <v>40</v>
      </c>
      <c r="S60" s="72" t="s">
        <v>142</v>
      </c>
      <c r="T60" s="53"/>
    </row>
    <row r="61" spans="1:20">
      <c r="A61" s="4">
        <v>57</v>
      </c>
      <c r="B61" s="51" t="s">
        <v>66</v>
      </c>
      <c r="C61" s="69" t="s">
        <v>515</v>
      </c>
      <c r="D61" s="53" t="s">
        <v>27</v>
      </c>
      <c r="E61" s="70">
        <v>18050514702</v>
      </c>
      <c r="F61" s="53" t="s">
        <v>84</v>
      </c>
      <c r="G61" s="77">
        <v>74</v>
      </c>
      <c r="H61" s="77">
        <v>44</v>
      </c>
      <c r="I61" s="17">
        <f t="shared" si="0"/>
        <v>118</v>
      </c>
      <c r="J61" s="70">
        <v>9954936411</v>
      </c>
      <c r="K61" s="53" t="s">
        <v>588</v>
      </c>
      <c r="L61" s="57" t="s">
        <v>622</v>
      </c>
      <c r="M61" s="62">
        <v>9706435067</v>
      </c>
      <c r="N61" s="60" t="s">
        <v>648</v>
      </c>
      <c r="O61" s="60">
        <v>8753036780</v>
      </c>
      <c r="P61" s="91">
        <v>43547</v>
      </c>
      <c r="Q61" s="53" t="s">
        <v>141</v>
      </c>
      <c r="R61" s="53">
        <v>23</v>
      </c>
      <c r="S61" s="72" t="s">
        <v>142</v>
      </c>
      <c r="T61" s="53"/>
    </row>
    <row r="62" spans="1:20" ht="30.75">
      <c r="A62" s="4">
        <v>58</v>
      </c>
      <c r="B62" s="51" t="s">
        <v>67</v>
      </c>
      <c r="C62" s="69" t="s">
        <v>557</v>
      </c>
      <c r="D62" s="53" t="s">
        <v>27</v>
      </c>
      <c r="E62" s="70">
        <v>18050512002</v>
      </c>
      <c r="F62" s="53" t="s">
        <v>84</v>
      </c>
      <c r="G62" s="77">
        <v>65</v>
      </c>
      <c r="H62" s="77">
        <v>47</v>
      </c>
      <c r="I62" s="17">
        <f t="shared" si="0"/>
        <v>112</v>
      </c>
      <c r="J62" s="70">
        <v>9401347153</v>
      </c>
      <c r="K62" s="53" t="s">
        <v>578</v>
      </c>
      <c r="L62" s="53" t="s">
        <v>650</v>
      </c>
      <c r="M62" s="53">
        <v>9577778208</v>
      </c>
      <c r="N62" s="60" t="s">
        <v>651</v>
      </c>
      <c r="O62" s="60">
        <v>9707248641</v>
      </c>
      <c r="P62" s="91">
        <v>43547</v>
      </c>
      <c r="Q62" s="53" t="s">
        <v>141</v>
      </c>
      <c r="R62" s="53">
        <v>40</v>
      </c>
      <c r="S62" s="72" t="s">
        <v>142</v>
      </c>
      <c r="T62" s="53"/>
    </row>
    <row r="63" spans="1:20" ht="45.75">
      <c r="A63" s="4">
        <v>59</v>
      </c>
      <c r="B63" s="51" t="s">
        <v>67</v>
      </c>
      <c r="C63" s="69" t="s">
        <v>558</v>
      </c>
      <c r="D63" s="53" t="s">
        <v>27</v>
      </c>
      <c r="E63" s="70">
        <v>18050512001</v>
      </c>
      <c r="F63" s="53" t="s">
        <v>84</v>
      </c>
      <c r="G63" s="77">
        <v>72</v>
      </c>
      <c r="H63" s="77">
        <v>48</v>
      </c>
      <c r="I63" s="17">
        <f t="shared" si="0"/>
        <v>120</v>
      </c>
      <c r="J63" s="70">
        <v>9854563375</v>
      </c>
      <c r="K63" s="53" t="s">
        <v>560</v>
      </c>
      <c r="L63" s="53" t="s">
        <v>640</v>
      </c>
      <c r="M63" s="53">
        <v>7035660188</v>
      </c>
      <c r="N63" s="60" t="s">
        <v>287</v>
      </c>
      <c r="O63" s="60">
        <v>9859840883</v>
      </c>
      <c r="P63" s="91">
        <v>43549</v>
      </c>
      <c r="Q63" s="53" t="s">
        <v>147</v>
      </c>
      <c r="R63" s="53">
        <v>40</v>
      </c>
      <c r="S63" s="72" t="s">
        <v>142</v>
      </c>
      <c r="T63" s="53"/>
    </row>
    <row r="64" spans="1:20">
      <c r="A64" s="4">
        <v>60</v>
      </c>
      <c r="B64" s="51" t="s">
        <v>66</v>
      </c>
      <c r="C64" s="67" t="s">
        <v>559</v>
      </c>
      <c r="D64" s="53" t="s">
        <v>27</v>
      </c>
      <c r="E64" s="68">
        <v>18050518501</v>
      </c>
      <c r="F64" s="53" t="s">
        <v>84</v>
      </c>
      <c r="G64" s="77">
        <v>86</v>
      </c>
      <c r="H64" s="77">
        <v>69</v>
      </c>
      <c r="I64" s="17">
        <f t="shared" si="0"/>
        <v>155</v>
      </c>
      <c r="J64" s="68">
        <v>7896178968</v>
      </c>
      <c r="K64" s="53"/>
      <c r="L64" s="53"/>
      <c r="M64" s="53"/>
      <c r="N64" s="53"/>
      <c r="O64" s="53"/>
      <c r="P64" s="91">
        <v>43549</v>
      </c>
      <c r="Q64" s="53" t="s">
        <v>147</v>
      </c>
      <c r="R64" s="53">
        <v>34</v>
      </c>
      <c r="S64" s="72" t="s">
        <v>142</v>
      </c>
      <c r="T64" s="53"/>
    </row>
    <row r="65" spans="1:20">
      <c r="A65" s="4">
        <v>61</v>
      </c>
      <c r="B65" s="51" t="s">
        <v>67</v>
      </c>
      <c r="C65" s="69" t="s">
        <v>416</v>
      </c>
      <c r="D65" s="53" t="s">
        <v>27</v>
      </c>
      <c r="E65" s="70">
        <v>18050512803</v>
      </c>
      <c r="F65" s="53" t="s">
        <v>84</v>
      </c>
      <c r="G65" s="77">
        <v>64</v>
      </c>
      <c r="H65" s="77">
        <v>58</v>
      </c>
      <c r="I65" s="17">
        <f t="shared" si="0"/>
        <v>122</v>
      </c>
      <c r="J65" s="70">
        <v>8761891037</v>
      </c>
      <c r="K65" s="53" t="s">
        <v>560</v>
      </c>
      <c r="L65" s="53" t="s">
        <v>640</v>
      </c>
      <c r="M65" s="53">
        <v>7035660188</v>
      </c>
      <c r="N65" s="60" t="s">
        <v>639</v>
      </c>
      <c r="O65" s="60">
        <v>9859292181</v>
      </c>
      <c r="P65" s="91">
        <v>43550</v>
      </c>
      <c r="Q65" s="53" t="s">
        <v>148</v>
      </c>
      <c r="R65" s="53">
        <v>45</v>
      </c>
      <c r="S65" s="72" t="s">
        <v>434</v>
      </c>
      <c r="T65" s="53"/>
    </row>
    <row r="66" spans="1:20">
      <c r="A66" s="4">
        <v>62</v>
      </c>
      <c r="B66" s="51" t="s">
        <v>66</v>
      </c>
      <c r="C66" s="69" t="s">
        <v>417</v>
      </c>
      <c r="D66" s="53" t="s">
        <v>27</v>
      </c>
      <c r="E66" s="70">
        <v>18050512812</v>
      </c>
      <c r="F66" s="53" t="s">
        <v>84</v>
      </c>
      <c r="G66" s="77">
        <v>56</v>
      </c>
      <c r="H66" s="77">
        <v>47</v>
      </c>
      <c r="I66" s="17">
        <f t="shared" si="0"/>
        <v>103</v>
      </c>
      <c r="J66" s="70">
        <v>9508078312</v>
      </c>
      <c r="K66" s="53" t="s">
        <v>560</v>
      </c>
      <c r="L66" s="53" t="s">
        <v>640</v>
      </c>
      <c r="M66" s="53">
        <v>7035660188</v>
      </c>
      <c r="N66" s="60" t="s">
        <v>639</v>
      </c>
      <c r="O66" s="60">
        <v>9859292181</v>
      </c>
      <c r="P66" s="91">
        <v>43550</v>
      </c>
      <c r="Q66" s="53" t="s">
        <v>148</v>
      </c>
      <c r="R66" s="53">
        <v>18</v>
      </c>
      <c r="S66" s="72" t="s">
        <v>142</v>
      </c>
      <c r="T66" s="53"/>
    </row>
    <row r="67" spans="1:20">
      <c r="A67" s="4">
        <v>63</v>
      </c>
      <c r="B67" s="51" t="s">
        <v>67</v>
      </c>
      <c r="C67" s="78" t="s">
        <v>418</v>
      </c>
      <c r="D67" s="53" t="s">
        <v>27</v>
      </c>
      <c r="E67" s="70">
        <v>18050514501</v>
      </c>
      <c r="F67" s="53" t="s">
        <v>84</v>
      </c>
      <c r="G67" s="77">
        <v>64</v>
      </c>
      <c r="H67" s="77">
        <v>47</v>
      </c>
      <c r="I67" s="17">
        <f t="shared" si="0"/>
        <v>111</v>
      </c>
      <c r="J67" s="70">
        <v>9854980343</v>
      </c>
      <c r="K67" s="53" t="s">
        <v>364</v>
      </c>
      <c r="L67" s="53" t="s">
        <v>628</v>
      </c>
      <c r="M67" s="53">
        <v>9613831934</v>
      </c>
      <c r="N67" s="60" t="s">
        <v>365</v>
      </c>
      <c r="O67" s="60">
        <v>8761992604</v>
      </c>
      <c r="P67" s="91">
        <v>43551</v>
      </c>
      <c r="Q67" s="53" t="s">
        <v>153</v>
      </c>
      <c r="R67" s="53">
        <v>21</v>
      </c>
      <c r="S67" s="72" t="s">
        <v>142</v>
      </c>
      <c r="T67" s="53"/>
    </row>
    <row r="68" spans="1:20" ht="27">
      <c r="A68" s="4">
        <v>64</v>
      </c>
      <c r="B68" s="51" t="s">
        <v>66</v>
      </c>
      <c r="C68" s="67" t="s">
        <v>419</v>
      </c>
      <c r="D68" s="53" t="s">
        <v>27</v>
      </c>
      <c r="E68" s="70">
        <v>18050512806</v>
      </c>
      <c r="F68" s="53" t="s">
        <v>84</v>
      </c>
      <c r="G68" s="77">
        <v>67</v>
      </c>
      <c r="H68" s="77">
        <v>52</v>
      </c>
      <c r="I68" s="17">
        <f t="shared" si="0"/>
        <v>119</v>
      </c>
      <c r="J68" s="70">
        <v>8011184784</v>
      </c>
      <c r="K68" s="53" t="s">
        <v>560</v>
      </c>
      <c r="L68" s="53" t="s">
        <v>640</v>
      </c>
      <c r="M68" s="53">
        <v>7035660188</v>
      </c>
      <c r="N68" s="60" t="s">
        <v>639</v>
      </c>
      <c r="O68" s="60">
        <v>9859292181</v>
      </c>
      <c r="P68" s="91">
        <v>43551</v>
      </c>
      <c r="Q68" s="53" t="s">
        <v>153</v>
      </c>
      <c r="R68" s="53">
        <v>40</v>
      </c>
      <c r="S68" s="72" t="s">
        <v>434</v>
      </c>
      <c r="T68" s="53"/>
    </row>
    <row r="69" spans="1:20" ht="33">
      <c r="A69" s="4">
        <v>65</v>
      </c>
      <c r="B69" s="17" t="s">
        <v>66</v>
      </c>
      <c r="C69" s="18" t="s">
        <v>580</v>
      </c>
      <c r="D69" s="18" t="s">
        <v>27</v>
      </c>
      <c r="E69" s="94">
        <v>18050506701</v>
      </c>
      <c r="F69" s="18" t="s">
        <v>84</v>
      </c>
      <c r="G69" s="19">
        <v>48</v>
      </c>
      <c r="H69" s="19">
        <v>38</v>
      </c>
      <c r="I69" s="17">
        <f t="shared" si="0"/>
        <v>86</v>
      </c>
      <c r="J69" s="94">
        <v>9707478466</v>
      </c>
      <c r="K69" s="18" t="s">
        <v>235</v>
      </c>
      <c r="L69" s="57" t="s">
        <v>236</v>
      </c>
      <c r="M69" s="58">
        <v>8255003437</v>
      </c>
      <c r="N69" s="60" t="s">
        <v>237</v>
      </c>
      <c r="O69" s="60">
        <v>9706896741</v>
      </c>
      <c r="P69" s="91">
        <v>43552</v>
      </c>
      <c r="Q69" s="18" t="s">
        <v>154</v>
      </c>
      <c r="R69" s="18">
        <v>8</v>
      </c>
      <c r="S69" s="18" t="s">
        <v>142</v>
      </c>
      <c r="T69" s="18"/>
    </row>
    <row r="70" spans="1:20">
      <c r="A70" s="4">
        <v>66</v>
      </c>
      <c r="B70" s="17" t="s">
        <v>67</v>
      </c>
      <c r="C70" s="18" t="s">
        <v>581</v>
      </c>
      <c r="D70" s="18" t="s">
        <v>27</v>
      </c>
      <c r="E70" s="93">
        <v>18050510402</v>
      </c>
      <c r="F70" s="18" t="s">
        <v>84</v>
      </c>
      <c r="G70" s="19">
        <v>39</v>
      </c>
      <c r="H70" s="19">
        <v>37</v>
      </c>
      <c r="I70" s="17">
        <f t="shared" si="0"/>
        <v>76</v>
      </c>
      <c r="J70" s="93">
        <v>8876782914</v>
      </c>
      <c r="K70" s="18" t="s">
        <v>356</v>
      </c>
      <c r="L70" s="53" t="s">
        <v>635</v>
      </c>
      <c r="M70" s="53">
        <v>9957543760</v>
      </c>
      <c r="N70" s="59" t="s">
        <v>357</v>
      </c>
      <c r="O70" s="60">
        <v>9864675682</v>
      </c>
      <c r="P70" s="91">
        <v>43552</v>
      </c>
      <c r="Q70" s="18" t="s">
        <v>154</v>
      </c>
      <c r="R70" s="18">
        <v>9</v>
      </c>
      <c r="S70" s="18" t="s">
        <v>142</v>
      </c>
      <c r="T70" s="18"/>
    </row>
    <row r="71" spans="1:20">
      <c r="A71" s="4">
        <v>67</v>
      </c>
      <c r="B71" s="17" t="s">
        <v>66</v>
      </c>
      <c r="C71" s="18" t="s">
        <v>582</v>
      </c>
      <c r="D71" s="18" t="s">
        <v>27</v>
      </c>
      <c r="E71" s="93">
        <v>18050518401</v>
      </c>
      <c r="F71" s="18" t="s">
        <v>84</v>
      </c>
      <c r="G71" s="19">
        <v>55</v>
      </c>
      <c r="H71" s="19">
        <v>38</v>
      </c>
      <c r="I71" s="17">
        <f t="shared" ref="I71:I164" si="1">+G71+H71</f>
        <v>93</v>
      </c>
      <c r="J71" s="93">
        <v>8986490778</v>
      </c>
      <c r="K71" s="18" t="s">
        <v>183</v>
      </c>
      <c r="L71" s="18"/>
      <c r="M71" s="18"/>
      <c r="N71" s="18"/>
      <c r="O71" s="18"/>
      <c r="P71" s="91">
        <v>43553</v>
      </c>
      <c r="Q71" s="18" t="s">
        <v>155</v>
      </c>
      <c r="R71" s="18">
        <v>6</v>
      </c>
      <c r="S71" s="18" t="s">
        <v>142</v>
      </c>
      <c r="T71" s="18"/>
    </row>
    <row r="72" spans="1:20">
      <c r="A72" s="4">
        <v>68</v>
      </c>
      <c r="B72" s="17" t="s">
        <v>67</v>
      </c>
      <c r="C72" s="18" t="s">
        <v>583</v>
      </c>
      <c r="D72" s="18" t="s">
        <v>27</v>
      </c>
      <c r="E72" s="94">
        <v>18050505804</v>
      </c>
      <c r="F72" s="18" t="s">
        <v>121</v>
      </c>
      <c r="G72" s="19">
        <v>64</v>
      </c>
      <c r="H72" s="19">
        <v>27</v>
      </c>
      <c r="I72" s="17">
        <f t="shared" si="1"/>
        <v>91</v>
      </c>
      <c r="J72" s="94">
        <v>9707466985</v>
      </c>
      <c r="K72" s="18" t="s">
        <v>353</v>
      </c>
      <c r="L72" s="53" t="s">
        <v>604</v>
      </c>
      <c r="M72" s="53">
        <v>9613830285</v>
      </c>
      <c r="N72" s="60" t="s">
        <v>631</v>
      </c>
      <c r="O72" s="60">
        <v>88220152017</v>
      </c>
      <c r="P72" s="91">
        <v>43553</v>
      </c>
      <c r="Q72" s="18" t="s">
        <v>155</v>
      </c>
      <c r="R72" s="18">
        <v>11</v>
      </c>
      <c r="S72" s="18" t="s">
        <v>142</v>
      </c>
      <c r="T72" s="18"/>
    </row>
    <row r="73" spans="1:20">
      <c r="A73" s="4">
        <v>69</v>
      </c>
      <c r="B73" s="17" t="s">
        <v>66</v>
      </c>
      <c r="C73" s="18" t="s">
        <v>584</v>
      </c>
      <c r="D73" s="18" t="s">
        <v>27</v>
      </c>
      <c r="E73" s="93">
        <v>18050508605</v>
      </c>
      <c r="F73" s="18" t="s">
        <v>84</v>
      </c>
      <c r="G73" s="19">
        <v>78</v>
      </c>
      <c r="H73" s="19">
        <v>78</v>
      </c>
      <c r="I73" s="17">
        <f t="shared" si="1"/>
        <v>156</v>
      </c>
      <c r="J73" s="93">
        <v>9613633134</v>
      </c>
      <c r="K73" s="18" t="s">
        <v>351</v>
      </c>
      <c r="L73" s="57" t="s">
        <v>255</v>
      </c>
      <c r="M73" s="58">
        <v>8721969392</v>
      </c>
      <c r="N73" s="60" t="s">
        <v>488</v>
      </c>
      <c r="O73" s="60">
        <v>9854405617</v>
      </c>
      <c r="P73" s="91">
        <v>43554</v>
      </c>
      <c r="Q73" s="18" t="s">
        <v>141</v>
      </c>
      <c r="R73" s="18">
        <v>38</v>
      </c>
      <c r="S73" s="72" t="s">
        <v>434</v>
      </c>
      <c r="T73" s="18"/>
    </row>
    <row r="74" spans="1:20">
      <c r="A74" s="4">
        <v>70</v>
      </c>
      <c r="B74" s="17" t="s">
        <v>67</v>
      </c>
      <c r="C74" s="18" t="s">
        <v>585</v>
      </c>
      <c r="D74" s="18" t="s">
        <v>27</v>
      </c>
      <c r="E74" s="93">
        <v>18050501304</v>
      </c>
      <c r="F74" s="18" t="s">
        <v>138</v>
      </c>
      <c r="G74" s="19">
        <v>67</v>
      </c>
      <c r="H74" s="19">
        <v>48</v>
      </c>
      <c r="I74" s="17">
        <f t="shared" si="1"/>
        <v>115</v>
      </c>
      <c r="J74" s="93">
        <v>9613940422</v>
      </c>
      <c r="K74" s="18" t="s">
        <v>351</v>
      </c>
      <c r="L74" s="57" t="s">
        <v>255</v>
      </c>
      <c r="M74" s="58">
        <v>8721969392</v>
      </c>
      <c r="N74" s="60" t="s">
        <v>488</v>
      </c>
      <c r="O74" s="60">
        <v>9854405617</v>
      </c>
      <c r="P74" s="91">
        <v>43554</v>
      </c>
      <c r="Q74" s="18" t="s">
        <v>141</v>
      </c>
      <c r="R74" s="18">
        <v>38</v>
      </c>
      <c r="S74" s="72" t="s">
        <v>434</v>
      </c>
      <c r="T74" s="18"/>
    </row>
    <row r="75" spans="1:20">
      <c r="A75" s="4">
        <v>71</v>
      </c>
      <c r="B75" s="17"/>
      <c r="C75" s="18"/>
      <c r="D75" s="18"/>
      <c r="E75" s="19"/>
      <c r="F75" s="18"/>
      <c r="G75" s="19"/>
      <c r="H75" s="19"/>
      <c r="I75" s="17">
        <f t="shared" si="1"/>
        <v>0</v>
      </c>
      <c r="J75" s="18"/>
      <c r="K75" s="18"/>
      <c r="L75" s="18"/>
      <c r="M75" s="18"/>
      <c r="N75" s="18"/>
      <c r="O75" s="18"/>
      <c r="P75" s="91"/>
      <c r="Q75" s="18"/>
      <c r="R75" s="18"/>
      <c r="S75" s="72"/>
      <c r="T75" s="18"/>
    </row>
    <row r="76" spans="1:20">
      <c r="A76" s="4">
        <v>72</v>
      </c>
      <c r="B76" s="17"/>
      <c r="C76" s="18"/>
      <c r="D76" s="18"/>
      <c r="E76" s="19"/>
      <c r="F76" s="18"/>
      <c r="G76" s="19"/>
      <c r="H76" s="19"/>
      <c r="I76" s="17">
        <f t="shared" si="1"/>
        <v>0</v>
      </c>
      <c r="J76" s="18"/>
      <c r="K76" s="18"/>
      <c r="L76" s="18"/>
      <c r="M76" s="18"/>
      <c r="N76" s="18"/>
      <c r="O76" s="18"/>
      <c r="P76" s="91"/>
      <c r="Q76" s="18"/>
      <c r="R76" s="18"/>
      <c r="S76" s="72"/>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67</v>
      </c>
      <c r="D165" s="21"/>
      <c r="E165" s="13"/>
      <c r="F165" s="21"/>
      <c r="G165" s="21">
        <f>SUM(G5:G164)</f>
        <v>3264</v>
      </c>
      <c r="H165" s="21">
        <f>SUM(H5:H164)</f>
        <v>2864</v>
      </c>
      <c r="I165" s="21">
        <f>SUM(I5:I164)</f>
        <v>6128</v>
      </c>
      <c r="J165" s="21"/>
      <c r="K165" s="21"/>
      <c r="L165" s="21"/>
      <c r="M165" s="21"/>
      <c r="N165" s="21"/>
      <c r="O165" s="21"/>
      <c r="P165" s="14"/>
      <c r="Q165" s="21"/>
      <c r="R165" s="21"/>
      <c r="S165" s="21"/>
      <c r="T165" s="12"/>
    </row>
    <row r="166" spans="1:20">
      <c r="A166" s="45" t="s">
        <v>66</v>
      </c>
      <c r="B166" s="10">
        <f>COUNTIF(B$5:B$164,"Team 1")</f>
        <v>34</v>
      </c>
      <c r="C166" s="45" t="s">
        <v>29</v>
      </c>
      <c r="D166" s="10">
        <f>COUNTIF(D5:D164,"Anganwadi")</f>
        <v>22</v>
      </c>
    </row>
    <row r="167" spans="1:20">
      <c r="A167" s="45" t="s">
        <v>67</v>
      </c>
      <c r="B167" s="10">
        <f>COUNTIF(B$6:B$164,"Team 2")</f>
        <v>33</v>
      </c>
      <c r="C167" s="45" t="s">
        <v>27</v>
      </c>
      <c r="D167" s="10">
        <f>COUNTIF(D5:D164,"School")</f>
        <v>45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J22" sqref="J2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9" t="s">
        <v>658</v>
      </c>
      <c r="B1" s="169"/>
      <c r="C1" s="169"/>
      <c r="D1" s="169"/>
      <c r="E1" s="169"/>
      <c r="F1" s="170"/>
      <c r="G1" s="170"/>
      <c r="H1" s="170"/>
      <c r="I1" s="170"/>
      <c r="J1" s="170"/>
    </row>
    <row r="2" spans="1:11" ht="25.5">
      <c r="A2" s="171" t="s">
        <v>0</v>
      </c>
      <c r="B2" s="172"/>
      <c r="C2" s="173" t="str">
        <f>'Block at a Glance'!C2:D2</f>
        <v>ASSAM</v>
      </c>
      <c r="D2" s="174"/>
      <c r="E2" s="27" t="s">
        <v>1</v>
      </c>
      <c r="F2" s="175" t="str">
        <f>'Block at a Glance'!F2:I2</f>
        <v>BARPETA</v>
      </c>
      <c r="G2" s="176"/>
      <c r="H2" s="28" t="s">
        <v>28</v>
      </c>
      <c r="I2" s="175" t="str">
        <f>'Block at a Glance'!M2:M2</f>
        <v>CHENGA</v>
      </c>
      <c r="J2" s="176"/>
    </row>
    <row r="3" spans="1:11" ht="28.5" customHeight="1">
      <c r="A3" s="180" t="s">
        <v>70</v>
      </c>
      <c r="B3" s="180"/>
      <c r="C3" s="180"/>
      <c r="D3" s="180"/>
      <c r="E3" s="180"/>
      <c r="F3" s="180"/>
      <c r="G3" s="180"/>
      <c r="H3" s="180"/>
      <c r="I3" s="180"/>
      <c r="J3" s="180"/>
    </row>
    <row r="4" spans="1:11">
      <c r="A4" s="179" t="s">
        <v>31</v>
      </c>
      <c r="B4" s="178" t="s">
        <v>32</v>
      </c>
      <c r="C4" s="177" t="s">
        <v>33</v>
      </c>
      <c r="D4" s="177" t="s">
        <v>40</v>
      </c>
      <c r="E4" s="177"/>
      <c r="F4" s="177"/>
      <c r="G4" s="177" t="s">
        <v>34</v>
      </c>
      <c r="H4" s="177" t="s">
        <v>41</v>
      </c>
      <c r="I4" s="177"/>
      <c r="J4" s="177"/>
    </row>
    <row r="5" spans="1:11" ht="22.5" customHeight="1">
      <c r="A5" s="179"/>
      <c r="B5" s="178"/>
      <c r="C5" s="177"/>
      <c r="D5" s="29" t="s">
        <v>9</v>
      </c>
      <c r="E5" s="29" t="s">
        <v>10</v>
      </c>
      <c r="F5" s="29" t="s">
        <v>11</v>
      </c>
      <c r="G5" s="177"/>
      <c r="H5" s="29" t="s">
        <v>9</v>
      </c>
      <c r="I5" s="29" t="s">
        <v>10</v>
      </c>
      <c r="J5" s="29" t="s">
        <v>11</v>
      </c>
    </row>
    <row r="6" spans="1:11" ht="22.5" customHeight="1">
      <c r="A6" s="46">
        <v>1</v>
      </c>
      <c r="B6" s="47">
        <v>43389</v>
      </c>
      <c r="C6" s="31">
        <f>COUNTIFS('OCT-18'!D$5:D$164,"Anganwadi")</f>
        <v>24</v>
      </c>
      <c r="D6" s="32">
        <f>SUMIF('OCT-18'!$D$5:$D$164,"Anganwadi",'OCT-18'!$G$5:$G$164)</f>
        <v>851</v>
      </c>
      <c r="E6" s="32">
        <f>SUMIF('OCT-18'!$D$5:$D$164,"Anganwadi",'OCT-18'!$H$5:$H$164)</f>
        <v>853</v>
      </c>
      <c r="F6" s="32">
        <f>+D6+E6</f>
        <v>1704</v>
      </c>
      <c r="G6" s="31">
        <f>COUNTIF('OCT-18'!D5:D164,"School")</f>
        <v>28</v>
      </c>
      <c r="H6" s="32">
        <f>SUMIF('OCT-18'!$D$5:$D$164,"School",'OCT-18'!$G$5:$G$164)</f>
        <v>1206</v>
      </c>
      <c r="I6" s="32">
        <f>SUMIF('OCT-18'!$D$5:$D$164,"School",'OCT-18'!$H$5:$H$164)</f>
        <v>1408</v>
      </c>
      <c r="J6" s="32">
        <f>+H6+I6</f>
        <v>2614</v>
      </c>
      <c r="K6" s="33"/>
    </row>
    <row r="7" spans="1:11" ht="22.5" customHeight="1">
      <c r="A7" s="30">
        <v>2</v>
      </c>
      <c r="B7" s="47">
        <v>43420</v>
      </c>
      <c r="C7" s="31">
        <f>COUNTIF('NOV-18'!D5:D164,"Anganwadi")</f>
        <v>23</v>
      </c>
      <c r="D7" s="32">
        <f>SUMIF('NOV-18'!$D$5:$D$164,"Anganwadi",'NOV-18'!$G$5:$G$164)</f>
        <v>1034</v>
      </c>
      <c r="E7" s="32">
        <f>SUMIF('NOV-18'!$D$5:$D$164,"Anganwadi",'NOV-18'!$H$5:$H$164)</f>
        <v>957</v>
      </c>
      <c r="F7" s="32">
        <f t="shared" ref="F7:F11" si="0">+D7+E7</f>
        <v>1991</v>
      </c>
      <c r="G7" s="31">
        <f>COUNTIF('NOV-18'!D5:D164,"School")</f>
        <v>37</v>
      </c>
      <c r="H7" s="32">
        <f>SUMIF('NOV-18'!$D$5:$D$164,"School",'NOV-18'!$G$5:$G$164)</f>
        <v>2043</v>
      </c>
      <c r="I7" s="32">
        <f>SUMIF('NOV-18'!$D$5:$D$164,"School",'NOV-18'!$H$5:$H$164)</f>
        <v>1656</v>
      </c>
      <c r="J7" s="32">
        <f t="shared" ref="J7:J11" si="1">+H7+I7</f>
        <v>3699</v>
      </c>
    </row>
    <row r="8" spans="1:11" ht="22.5" customHeight="1">
      <c r="A8" s="30">
        <v>3</v>
      </c>
      <c r="B8" s="47">
        <v>43450</v>
      </c>
      <c r="C8" s="31">
        <f>COUNTIF('DEC-18'!D5:D164,"Anganwadi")</f>
        <v>63</v>
      </c>
      <c r="D8" s="32">
        <f>SUMIF('DEC-18'!$D$5:$D$164,"Anganwadi",'DEC-18'!$G$5:$G$164)</f>
        <v>2948</v>
      </c>
      <c r="E8" s="32">
        <f>SUMIF('DEC-18'!$D$5:$D$164,"Anganwadi",'DEC-18'!$H$5:$H$164)</f>
        <v>2663</v>
      </c>
      <c r="F8" s="32">
        <f t="shared" si="0"/>
        <v>5611</v>
      </c>
      <c r="G8" s="31">
        <f>COUNTIF('DEC-18'!D5:D164,"School")</f>
        <v>0</v>
      </c>
      <c r="H8" s="32">
        <f>SUMIF('DEC-18'!$D$5:$D$164,"School",'DEC-18'!$G$5:$G$164)</f>
        <v>0</v>
      </c>
      <c r="I8" s="32">
        <f>SUMIF('DEC-18'!$D$5:$D$164,"School",'DEC-18'!$H$5:$H$164)</f>
        <v>0</v>
      </c>
      <c r="J8" s="32">
        <f t="shared" si="1"/>
        <v>0</v>
      </c>
    </row>
    <row r="9" spans="1:11" ht="22.5" customHeight="1">
      <c r="A9" s="30">
        <v>4</v>
      </c>
      <c r="B9" s="47">
        <v>43481</v>
      </c>
      <c r="C9" s="31">
        <f>COUNTIF('JAN-19'!D5:D164,"Anganwadi")</f>
        <v>30</v>
      </c>
      <c r="D9" s="32">
        <f>SUMIF('JAN-19'!$D$5:$D$164,"Anganwadi",'JAN-19'!$G$5:$G$164)</f>
        <v>1349</v>
      </c>
      <c r="E9" s="32">
        <f>SUMIF('JAN-19'!$D$5:$D$164,"Anganwadi",'JAN-19'!$H$5:$H$164)</f>
        <v>1318</v>
      </c>
      <c r="F9" s="32">
        <f t="shared" si="0"/>
        <v>2667</v>
      </c>
      <c r="G9" s="31">
        <f>COUNTIF('JAN-19'!D5:D164,"School")</f>
        <v>16</v>
      </c>
      <c r="H9" s="32">
        <f>SUMIF('JAN-19'!$D$5:$D$164,"School",'JAN-19'!$G$5:$G$164)</f>
        <v>927</v>
      </c>
      <c r="I9" s="32">
        <f>SUMIF('JAN-19'!$D$5:$D$164,"School",'JAN-19'!$H$5:$H$164)</f>
        <v>1167</v>
      </c>
      <c r="J9" s="32">
        <f t="shared" si="1"/>
        <v>2094</v>
      </c>
    </row>
    <row r="10" spans="1:11" ht="22.5" customHeight="1">
      <c r="A10" s="30">
        <v>5</v>
      </c>
      <c r="B10" s="47">
        <v>43512</v>
      </c>
      <c r="C10" s="31">
        <f>COUNTIF('FEB-19'!D5:D164,"Anganwadi")</f>
        <v>30</v>
      </c>
      <c r="D10" s="32">
        <f>SUMIF('FEB-19'!$D$5:$D$164,"Anganwadi",'FEB-19'!$G$5:$G$164)</f>
        <v>1472</v>
      </c>
      <c r="E10" s="32">
        <f>SUMIF('FEB-19'!$D$5:$D$164,"Anganwadi",'FEB-19'!$H$5:$H$164)</f>
        <v>1333</v>
      </c>
      <c r="F10" s="32">
        <f t="shared" si="0"/>
        <v>2805</v>
      </c>
      <c r="G10" s="31">
        <f>COUNTIF('FEB-19'!D5:D164,"School")</f>
        <v>31</v>
      </c>
      <c r="H10" s="32">
        <f>SUMIF('FEB-19'!$D$5:$D$164,"School",'FEB-19'!$G$5:$G$164)</f>
        <v>1896</v>
      </c>
      <c r="I10" s="32">
        <f>SUMIF('FEB-19'!$D$5:$D$164,"School",'FEB-19'!$H$5:$H$164)</f>
        <v>1738</v>
      </c>
      <c r="J10" s="32">
        <f t="shared" si="1"/>
        <v>3634</v>
      </c>
    </row>
    <row r="11" spans="1:11" ht="22.5" customHeight="1">
      <c r="A11" s="30">
        <v>6</v>
      </c>
      <c r="B11" s="47">
        <v>43540</v>
      </c>
      <c r="C11" s="31">
        <f>COUNTIF('MAR-19'!D5:D164,"Anganwadi")</f>
        <v>22</v>
      </c>
      <c r="D11" s="32">
        <f>SUMIF('MAR-19'!$D$5:$D$164,"Anganwadi",'MAR-19'!$G$5:$G$164)</f>
        <v>1020</v>
      </c>
      <c r="E11" s="32">
        <f>SUMIF('MAR-19'!$D$5:$D$164,"Anganwadi",'MAR-19'!$H$5:$H$164)</f>
        <v>988</v>
      </c>
      <c r="F11" s="32">
        <f t="shared" si="0"/>
        <v>2008</v>
      </c>
      <c r="G11" s="31">
        <f>COUNTIF('MAR-19'!D5:D164,"School")</f>
        <v>45</v>
      </c>
      <c r="H11" s="32">
        <f>SUMIF('MAR-19'!$D$5:$D$164,"School",'MAR-19'!$G$5:$G$164)</f>
        <v>2244</v>
      </c>
      <c r="I11" s="32">
        <f>SUMIF('MAR-19'!$D$5:$D$164,"School",'MAR-19'!$H$5:$H$164)</f>
        <v>1876</v>
      </c>
      <c r="J11" s="32">
        <f t="shared" si="1"/>
        <v>4120</v>
      </c>
    </row>
    <row r="12" spans="1:11" ht="19.5" customHeight="1">
      <c r="A12" s="168" t="s">
        <v>42</v>
      </c>
      <c r="B12" s="168"/>
      <c r="C12" s="34">
        <f>SUM(C6:C11)</f>
        <v>192</v>
      </c>
      <c r="D12" s="34">
        <f t="shared" ref="D12:J12" si="2">SUM(D6:D11)</f>
        <v>8674</v>
      </c>
      <c r="E12" s="34">
        <f t="shared" si="2"/>
        <v>8112</v>
      </c>
      <c r="F12" s="34">
        <f t="shared" si="2"/>
        <v>16786</v>
      </c>
      <c r="G12" s="34">
        <f t="shared" si="2"/>
        <v>157</v>
      </c>
      <c r="H12" s="34">
        <f t="shared" si="2"/>
        <v>8316</v>
      </c>
      <c r="I12" s="34">
        <f t="shared" si="2"/>
        <v>7845</v>
      </c>
      <c r="J12" s="34">
        <f t="shared" si="2"/>
        <v>16161</v>
      </c>
    </row>
    <row r="14" spans="1:11">
      <c r="A14" s="163" t="s">
        <v>71</v>
      </c>
      <c r="B14" s="163"/>
      <c r="C14" s="163"/>
      <c r="D14" s="163"/>
      <c r="E14" s="163"/>
      <c r="F14" s="163"/>
    </row>
    <row r="15" spans="1:11" ht="82.5">
      <c r="A15" s="44" t="s">
        <v>31</v>
      </c>
      <c r="B15" s="43" t="s">
        <v>32</v>
      </c>
      <c r="C15" s="48" t="s">
        <v>68</v>
      </c>
      <c r="D15" s="42" t="s">
        <v>33</v>
      </c>
      <c r="E15" s="42" t="s">
        <v>34</v>
      </c>
      <c r="F15" s="42" t="s">
        <v>69</v>
      </c>
    </row>
    <row r="16" spans="1:11">
      <c r="A16" s="166">
        <v>1</v>
      </c>
      <c r="B16" s="164" t="s">
        <v>659</v>
      </c>
      <c r="C16" s="49" t="s">
        <v>66</v>
      </c>
      <c r="D16" s="31">
        <f>COUNTIFS('OCT-18'!B$5:B$164,"Team 1",'OCT-18'!D$5:D$164,"Anganwadi")</f>
        <v>13</v>
      </c>
      <c r="E16" s="31">
        <f>COUNTIFS('OCT-18'!B$5:B$164,"Team 1",'OCT-18'!D$5:D$164,"School")</f>
        <v>13</v>
      </c>
      <c r="F16" s="32">
        <f>SUMIF('OCT-18'!$B$5:$B$164,"Team 1",'OCT-18'!$I$5:$I$164)</f>
        <v>2129</v>
      </c>
    </row>
    <row r="17" spans="1:6">
      <c r="A17" s="167"/>
      <c r="B17" s="165"/>
      <c r="C17" s="49" t="s">
        <v>67</v>
      </c>
      <c r="D17" s="31">
        <f>COUNTIFS('OCT-18'!B$5:B$164,"Team 2",'OCT-18'!D$5:D$164,"Anganwadi")</f>
        <v>11</v>
      </c>
      <c r="E17" s="31">
        <f>COUNTIFS('OCT-18'!B$5:B$164,"Team 2",'OCT-18'!D$5:D$164,"School")</f>
        <v>15</v>
      </c>
      <c r="F17" s="32">
        <f>SUMIF('OCT-18'!$B$5:$B$164,"Team 2",'OCT-18'!$I$5:$I$164)</f>
        <v>2189</v>
      </c>
    </row>
    <row r="18" spans="1:6">
      <c r="A18" s="166">
        <v>2</v>
      </c>
      <c r="B18" s="164" t="s">
        <v>660</v>
      </c>
      <c r="C18" s="49" t="s">
        <v>66</v>
      </c>
      <c r="D18" s="31">
        <f>COUNTIFS('NOV-18'!B$5:B$164,"Team 1",'NOV-18'!D$5:D$164,"Anganwadi")</f>
        <v>12</v>
      </c>
      <c r="E18" s="31">
        <f>COUNTIFS('NOV-18'!B$5:B$164,"Team 1",'NOV-18'!D$5:D$164,"School")</f>
        <v>20</v>
      </c>
      <c r="F18" s="32">
        <f>SUMIF('NOV-18'!$B$5:$B$164,"Team 1",'NOV-18'!$I$5:$I$164)</f>
        <v>3067</v>
      </c>
    </row>
    <row r="19" spans="1:6">
      <c r="A19" s="167"/>
      <c r="B19" s="165"/>
      <c r="C19" s="49" t="s">
        <v>67</v>
      </c>
      <c r="D19" s="31">
        <f>COUNTIFS('NOV-18'!B$5:B$164,"Team 2",'NOV-18'!D$5:D$164,"Anganwadi")</f>
        <v>11</v>
      </c>
      <c r="E19" s="31">
        <f>COUNTIFS('NOV-18'!B$5:B$164,"Team 2",'NOV-18'!D$5:D$164,"School")</f>
        <v>17</v>
      </c>
      <c r="F19" s="32">
        <f>SUMIF('NOV-18'!$B$5:$B$164,"Team 2",'NOV-18'!$I$5:$I$164)</f>
        <v>2623</v>
      </c>
    </row>
    <row r="20" spans="1:6">
      <c r="A20" s="166">
        <v>3</v>
      </c>
      <c r="B20" s="164" t="s">
        <v>661</v>
      </c>
      <c r="C20" s="49" t="s">
        <v>66</v>
      </c>
      <c r="D20" s="31">
        <f>COUNTIFS('DEC-18'!B$5:B$164,"Team 1",'DEC-18'!D$5:D$164,"Anganwadi")</f>
        <v>30</v>
      </c>
      <c r="E20" s="31">
        <f>COUNTIFS('DEC-18'!B$5:B$164,"Team 1",'DEC-18'!D$5:D$164,"School")</f>
        <v>0</v>
      </c>
      <c r="F20" s="32">
        <f>SUMIF('DEC-18'!$B$5:$B$164,"Team 1",'DEC-18'!$I$5:$I$164)</f>
        <v>2562</v>
      </c>
    </row>
    <row r="21" spans="1:6">
      <c r="A21" s="167"/>
      <c r="B21" s="165"/>
      <c r="C21" s="49" t="s">
        <v>67</v>
      </c>
      <c r="D21" s="31">
        <f>COUNTIFS('DEC-18'!B$5:B$164,"Team 2",'DEC-18'!D$5:D$164,"Anganwadi")</f>
        <v>33</v>
      </c>
      <c r="E21" s="31">
        <f>COUNTIFS('DEC-18'!B$5:B$164,"Team 2",'DEC-18'!D$5:D$164,"School")</f>
        <v>0</v>
      </c>
      <c r="F21" s="32">
        <f>SUMIF('DEC-18'!$B$5:$B$164,"Team 2",'DEC-18'!$I$5:$I$164)</f>
        <v>3049</v>
      </c>
    </row>
    <row r="22" spans="1:6">
      <c r="A22" s="166">
        <v>4</v>
      </c>
      <c r="B22" s="164" t="s">
        <v>662</v>
      </c>
      <c r="C22" s="49" t="s">
        <v>66</v>
      </c>
      <c r="D22" s="31">
        <f>COUNTIFS('JAN-19'!B$5:B$164,"Team 1",'JAN-19'!D$5:D$164,"Anganwadi")</f>
        <v>12</v>
      </c>
      <c r="E22" s="31">
        <f>COUNTIFS('JAN-19'!B$5:B$164,"Team 1",'JAN-19'!D$5:D$164,"School")</f>
        <v>9</v>
      </c>
      <c r="F22" s="32">
        <f>SUMIF('JAN-19'!$B$5:$B$164,"Team 1",'JAN-19'!$I$5:$I$164)</f>
        <v>2496</v>
      </c>
    </row>
    <row r="23" spans="1:6">
      <c r="A23" s="167"/>
      <c r="B23" s="165"/>
      <c r="C23" s="49" t="s">
        <v>67</v>
      </c>
      <c r="D23" s="31">
        <f>COUNTIFS('JAN-19'!B$5:B$164,"Team 2",'JAN-19'!D$5:D$164,"Anganwadi")</f>
        <v>18</v>
      </c>
      <c r="E23" s="31">
        <f>COUNTIFS('JAN-19'!B$5:B$164,"Team 2",'JAN-19'!D$5:D$164,"School")</f>
        <v>7</v>
      </c>
      <c r="F23" s="32">
        <f>SUMIF('JAN-19'!$B$5:$B$164,"Team 2",'JAN-19'!$I$5:$I$164)</f>
        <v>2265</v>
      </c>
    </row>
    <row r="24" spans="1:6">
      <c r="A24" s="166">
        <v>5</v>
      </c>
      <c r="B24" s="164" t="s">
        <v>663</v>
      </c>
      <c r="C24" s="49" t="s">
        <v>66</v>
      </c>
      <c r="D24" s="31">
        <f>COUNTIFS('FEB-19'!B$5:B$164,"Team 1",'FEB-19'!D$5:D$164,"Anganwadi")</f>
        <v>14</v>
      </c>
      <c r="E24" s="31">
        <f>COUNTIFS('FEB-19'!B$5:B$164,"Team 1",'FEB-19'!D$5:D$164,"School")</f>
        <v>17</v>
      </c>
      <c r="F24" s="32">
        <f>SUMIF('FEB-19'!$B$5:$B$164,"Team 1",'FEB-19'!$I$5:$I$164)</f>
        <v>3002</v>
      </c>
    </row>
    <row r="25" spans="1:6">
      <c r="A25" s="167"/>
      <c r="B25" s="165"/>
      <c r="C25" s="49" t="s">
        <v>67</v>
      </c>
      <c r="D25" s="31">
        <f>COUNTIFS('FEB-19'!B$5:B$164,"Team 2",'FEB-19'!D$5:D$164,"Anganwadi")</f>
        <v>16</v>
      </c>
      <c r="E25" s="31">
        <f>COUNTIFS('FEB-19'!B$5:B$164,"Team 2",'FEB-19'!D$5:D$164,"School")</f>
        <v>14</v>
      </c>
      <c r="F25" s="32">
        <f>SUMIF('FEB-19'!$B$5:$B$164,"Team 2",'FEB-19'!$I$5:$I$164)</f>
        <v>3437</v>
      </c>
    </row>
    <row r="26" spans="1:6">
      <c r="A26" s="166">
        <v>6</v>
      </c>
      <c r="B26" s="164" t="s">
        <v>664</v>
      </c>
      <c r="C26" s="49" t="s">
        <v>66</v>
      </c>
      <c r="D26" s="31">
        <f>COUNTIFS('MAR-19'!B$5:B$164,"Team 1",'MAR-19'!D$5:D$164,"Anganwadi")</f>
        <v>10</v>
      </c>
      <c r="E26" s="31">
        <f>COUNTIFS('MAR-19'!B$5:B$164,"Team 1",'MAR-19'!D$5:D$164,"School")</f>
        <v>24</v>
      </c>
      <c r="F26" s="32">
        <f>SUMIF('MAR-19'!$B$5:$B$164,"Team 1",'MAR-19'!$I$5:$I$164)</f>
        <v>3252</v>
      </c>
    </row>
    <row r="27" spans="1:6">
      <c r="A27" s="167"/>
      <c r="B27" s="165"/>
      <c r="C27" s="49" t="s">
        <v>67</v>
      </c>
      <c r="D27" s="31">
        <f>COUNTIFS('MAR-19'!B$5:B$164,"Team 2",'MAR-19'!D$5:D$164,"Anganwadi")</f>
        <v>12</v>
      </c>
      <c r="E27" s="31">
        <f>COUNTIFS('MAR-19'!B$5:B$164,"Team 2",'MAR-19'!D$5:D$164,"School")</f>
        <v>21</v>
      </c>
      <c r="F27" s="32">
        <f>SUMIF('MAR-19'!$B$5:$B$164,"Team 2",'MAR-19'!$I$5:$I$164)</f>
        <v>2876</v>
      </c>
    </row>
    <row r="28" spans="1:6">
      <c r="A28" s="41" t="s">
        <v>42</v>
      </c>
      <c r="B28" s="41"/>
      <c r="C28" s="41"/>
      <c r="D28" s="41">
        <f>SUM(D16:D27)</f>
        <v>192</v>
      </c>
      <c r="E28" s="41">
        <f>SUM(E16:E27)</f>
        <v>157</v>
      </c>
      <c r="F28" s="41">
        <f>SUM(F16:F27)</f>
        <v>32947</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2018-12-24T05:33:07Z</dcterms:modified>
</cp:coreProperties>
</file>