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87" i="5"/>
  <c r="I86"/>
  <c r="I83"/>
  <c r="I82"/>
  <c r="I81"/>
  <c r="I80"/>
  <c r="I79"/>
  <c r="I78"/>
  <c r="I77"/>
  <c r="I76"/>
  <c r="I75"/>
  <c r="I74"/>
  <c r="I73"/>
  <c r="I72"/>
  <c r="I71"/>
  <c r="I70"/>
  <c r="I69"/>
  <c r="I68"/>
  <c r="I67"/>
  <c r="I66"/>
  <c r="I65"/>
  <c r="I64"/>
  <c r="I63"/>
  <c r="I62"/>
  <c r="I61"/>
  <c r="I60"/>
  <c r="I59"/>
  <c r="I58"/>
  <c r="I57"/>
  <c r="I56"/>
  <c r="I55"/>
  <c r="I54"/>
  <c r="I53"/>
  <c r="I52"/>
  <c r="I10"/>
  <c r="I9"/>
  <c r="I8"/>
  <c r="I5"/>
  <c r="I95" i="21" l="1"/>
  <c r="I94"/>
  <c r="I96" i="20" l="1"/>
  <c r="I91"/>
  <c r="I90"/>
  <c r="I89"/>
  <c r="I88"/>
  <c r="I92"/>
  <c r="I85"/>
  <c r="I87"/>
  <c r="I86"/>
  <c r="I74"/>
  <c r="I69"/>
  <c r="I68"/>
  <c r="I67"/>
  <c r="I66"/>
  <c r="I65"/>
  <c r="I64"/>
  <c r="I63"/>
  <c r="I62"/>
  <c r="I61"/>
  <c r="I60"/>
  <c r="I59"/>
  <c r="I104"/>
  <c r="I101"/>
  <c r="I100"/>
  <c r="I99"/>
  <c r="I98"/>
  <c r="I97"/>
  <c r="I95"/>
  <c r="I82"/>
  <c r="I81"/>
  <c r="I80"/>
  <c r="I79"/>
  <c r="I78"/>
  <c r="I77"/>
  <c r="I76"/>
  <c r="I75"/>
  <c r="I73"/>
  <c r="I72"/>
  <c r="I70"/>
  <c r="I56"/>
  <c r="I55"/>
  <c r="I48" l="1"/>
  <c r="I142" i="18"/>
  <c r="I141"/>
  <c r="I140"/>
  <c r="I139"/>
  <c r="I138"/>
  <c r="I137"/>
  <c r="I136"/>
  <c r="I135"/>
  <c r="I134"/>
  <c r="I133"/>
  <c r="I132"/>
  <c r="I131"/>
  <c r="I130"/>
  <c r="I128"/>
  <c r="I127"/>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7"/>
  <c r="I86"/>
  <c r="I85"/>
  <c r="I84"/>
  <c r="I83"/>
  <c r="I82"/>
  <c r="I81"/>
  <c r="I80"/>
  <c r="I79"/>
  <c r="I78"/>
  <c r="I77"/>
  <c r="I76"/>
  <c r="I43"/>
  <c r="I44"/>
  <c r="I45"/>
  <c r="I46"/>
  <c r="I47"/>
  <c r="I48"/>
  <c r="I49"/>
  <c r="I50"/>
  <c r="I51"/>
  <c r="I52"/>
  <c r="I53"/>
  <c r="I54"/>
  <c r="I55"/>
  <c r="I42"/>
  <c r="I28"/>
  <c r="I29"/>
  <c r="I30"/>
  <c r="I31"/>
  <c r="I32"/>
  <c r="I33"/>
  <c r="I34"/>
  <c r="I35"/>
  <c r="I36"/>
  <c r="I37"/>
  <c r="I38"/>
  <c r="I39"/>
  <c r="I27"/>
  <c r="I26"/>
  <c r="I21"/>
  <c r="I20"/>
  <c r="I19"/>
  <c r="I18"/>
  <c r="I17"/>
  <c r="I16"/>
  <c r="I15"/>
  <c r="I14"/>
  <c r="I13"/>
  <c r="I12"/>
  <c r="I11"/>
  <c r="I10"/>
  <c r="I9"/>
  <c r="I8"/>
  <c r="I7"/>
  <c r="I53" i="17"/>
  <c r="I52"/>
  <c r="I51"/>
  <c r="I50"/>
  <c r="I49"/>
  <c r="I48"/>
  <c r="I47"/>
  <c r="I46"/>
  <c r="I44"/>
  <c r="I43"/>
  <c r="I42"/>
  <c r="I33"/>
  <c r="I32"/>
  <c r="I29"/>
  <c r="I28"/>
  <c r="I27"/>
  <c r="I26"/>
  <c r="I25"/>
  <c r="I24"/>
  <c r="I22"/>
  <c r="I21"/>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6" i="20" l="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9"/>
  <c r="I50"/>
  <c r="I51"/>
  <c r="I52"/>
  <c r="I53"/>
  <c r="I54"/>
  <c r="I107"/>
  <c r="I108"/>
  <c r="I109"/>
  <c r="I110"/>
  <c r="I111"/>
  <c r="I112"/>
  <c r="I113"/>
  <c r="I114"/>
  <c r="I115"/>
  <c r="I116"/>
  <c r="I117"/>
  <c r="I118"/>
  <c r="I119"/>
  <c r="I120"/>
  <c r="I121"/>
  <c r="I122"/>
  <c r="I123"/>
  <c r="I124"/>
  <c r="I125"/>
  <c r="I126"/>
  <c r="I127"/>
  <c r="I128"/>
  <c r="I129"/>
  <c r="I130"/>
  <c r="I131"/>
  <c r="I132"/>
  <c r="I133"/>
  <c r="I134"/>
  <c r="I135"/>
  <c r="I136"/>
  <c r="I137"/>
  <c r="I138"/>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5"/>
  <c r="I113" i="17"/>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39" i="20"/>
  <c r="I140"/>
  <c r="I141"/>
  <c r="I142"/>
  <c r="I143"/>
  <c r="I144"/>
  <c r="I145"/>
  <c r="I146"/>
  <c r="I147"/>
  <c r="I148"/>
  <c r="I149"/>
  <c r="I150"/>
  <c r="I151"/>
  <c r="I152"/>
  <c r="I153"/>
  <c r="I154"/>
  <c r="I155"/>
  <c r="I156"/>
  <c r="I157"/>
  <c r="I158"/>
  <c r="I159"/>
  <c r="I160"/>
  <c r="I161"/>
  <c r="I162"/>
  <c r="I164" i="19"/>
  <c r="I150" i="18"/>
  <c r="I151"/>
  <c r="I152"/>
  <c r="I153"/>
  <c r="I154"/>
  <c r="I155"/>
  <c r="I156"/>
  <c r="I157"/>
  <c r="I158"/>
  <c r="I159"/>
  <c r="I160"/>
  <c r="I161"/>
  <c r="I162"/>
  <c r="I163"/>
  <c r="I164"/>
  <c r="I154" i="17"/>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F26" i="11" s="1"/>
  <c r="I122" i="21"/>
  <c r="I121"/>
  <c r="I120"/>
  <c r="I119"/>
  <c r="I118"/>
  <c r="I117"/>
  <c r="I116"/>
  <c r="I115"/>
  <c r="I114"/>
  <c r="I113"/>
  <c r="I112"/>
  <c r="I111"/>
  <c r="I110"/>
  <c r="I109"/>
  <c r="I108"/>
  <c r="I107"/>
  <c r="I106"/>
  <c r="I105"/>
  <c r="I104"/>
  <c r="I96"/>
  <c r="I88"/>
  <c r="I87"/>
  <c r="I79"/>
  <c r="I78"/>
  <c r="D167" i="20"/>
  <c r="D166"/>
  <c r="H165"/>
  <c r="G165"/>
  <c r="C165"/>
  <c r="I164"/>
  <c r="I163"/>
  <c r="D167" i="19"/>
  <c r="D166"/>
  <c r="H165"/>
  <c r="G165"/>
  <c r="C165"/>
  <c r="F23" i="11"/>
  <c r="F22"/>
  <c r="D167" i="18"/>
  <c r="D166"/>
  <c r="H165"/>
  <c r="G165"/>
  <c r="C165"/>
  <c r="D167" i="17"/>
  <c r="D166"/>
  <c r="H165"/>
  <c r="G165"/>
  <c r="C165"/>
  <c r="F18" i="11"/>
  <c r="F19"/>
  <c r="I120" i="5"/>
  <c r="I121"/>
  <c r="I122"/>
  <c r="F20" i="11" l="1"/>
  <c r="F27"/>
  <c r="F25"/>
  <c r="F24"/>
  <c r="I165" i="20"/>
  <c r="I165" i="17"/>
  <c r="I165" i="21"/>
  <c r="I165" i="19"/>
  <c r="H12" i="11"/>
  <c r="G12"/>
  <c r="D12"/>
  <c r="E12"/>
  <c r="I12"/>
  <c r="F11"/>
  <c r="J11"/>
  <c r="J10"/>
  <c r="F10"/>
  <c r="F9"/>
  <c r="J9"/>
  <c r="F8"/>
  <c r="J8"/>
  <c r="J7"/>
  <c r="F7"/>
  <c r="F6"/>
  <c r="J6"/>
  <c r="F16"/>
  <c r="F17"/>
  <c r="C12" l="1"/>
  <c r="I165" i="5"/>
  <c r="F12" i="11"/>
  <c r="J12"/>
  <c r="I165" i="18"/>
  <c r="F21" i="11"/>
  <c r="F28" s="1"/>
</calcChain>
</file>

<file path=xl/sharedStrings.xml><?xml version="1.0" encoding="utf-8"?>
<sst xmlns="http://schemas.openxmlformats.org/spreadsheetml/2006/main" count="2782" uniqueCount="680">
  <si>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</si>
  <si>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</si>
  <si>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</si>
  <si>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</si>
  <si>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</si>
  <si>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</si>
  <si>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</si>
  <si>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</si>
  <si>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</si>
  <si>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</si>
  <si>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</si>
  <si>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</si>
  <si>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</si>
  <si>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</si>
  <si>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</si>
  <si>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</si>
  <si>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</si>
  <si>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</si>
  <si>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</si>
  <si>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</si>
  <si>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</si>
  <si>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</si>
  <si>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</si>
  <si>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</si>
  <si>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</si>
  <si>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</si>
  <si>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</si>
  <si>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</si>
  <si>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</si>
  <si>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</si>
  <si>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</si>
  <si>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</si>
  <si>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</si>
  <si>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</si>
  <si>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</si>
  <si>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</si>
  <si>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</si>
  <si>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</si>
  <si>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</si>
  <si>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</si>
  <si>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</si>
  <si>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</si>
  <si>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</si>
  <si>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</si>
  <si>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</si>
  <si>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</si>
  <si>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</si>
  <si>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</si>
  <si>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</si>
  <si>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</si>
  <si>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</si>
  <si>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</si>
  <si>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</si>
  <si>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</si>
  <si>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</si>
  <si>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</si>
  <si>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</si>
  <si>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</si>
  <si>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</si>
  <si>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</si>
  <si>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</si>
  <si>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</si>
  <si>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</si>
  <si>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</si>
  <si>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</si>
  <si>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</si>
  <si>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</si>
  <si>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</si>
  <si>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</si>
  <si>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</si>
  <si>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</si>
  <si>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</si>
  <si>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Dr. Omar Faruque</t>
  </si>
  <si>
    <t>Dr. Kabir Ahmed</t>
  </si>
  <si>
    <t>Rafiqur Rahman Bakul</t>
  </si>
  <si>
    <t xml:space="preserve">Dr. Daisy Begum </t>
  </si>
  <si>
    <t>Dr. Imran Khan</t>
  </si>
  <si>
    <t>Imaran Hussain</t>
  </si>
  <si>
    <t>Shouri Bala Barman</t>
  </si>
  <si>
    <t>Assam</t>
  </si>
  <si>
    <t>Goalpara</t>
  </si>
  <si>
    <t>Lakhipur</t>
  </si>
  <si>
    <t>Rubiaz Zaman</t>
  </si>
  <si>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</si>
  <si>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Bazlur Basit Sarkar</t>
  </si>
  <si>
    <t>MICRO PLAN FORMAT
NATIONAL HEALTH MISSION-Rashtriya Bal Swasthya Karyakram (RBSK)
ACTION  PLAN OF YEAR - 2018-19</t>
  </si>
  <si>
    <t>Santana Das-CDPO,Lakhipur/Damayanti Talukdar-CDPO,JALESWAR</t>
  </si>
  <si>
    <t>9435129645/9577263893</t>
  </si>
  <si>
    <t>LP</t>
  </si>
  <si>
    <t>MONDAY</t>
  </si>
  <si>
    <t>TUESDAY</t>
  </si>
  <si>
    <t>WEDNESDAY</t>
  </si>
  <si>
    <t>THURSDAY</t>
  </si>
  <si>
    <t>FRIDAY</t>
  </si>
  <si>
    <t>SATURDAY</t>
  </si>
  <si>
    <t>SUNDAY</t>
  </si>
  <si>
    <t>REPORTING &amp; REFERRAL CAMP</t>
  </si>
  <si>
    <t>UP</t>
  </si>
  <si>
    <t xml:space="preserve">NEW SONALURTOL </t>
  </si>
  <si>
    <t>BORDOL KALAPANI</t>
  </si>
  <si>
    <t>HIGH</t>
  </si>
  <si>
    <t>DEPALCHUNG GOVT JBS</t>
  </si>
  <si>
    <t>KOTHALGURI LPS</t>
  </si>
  <si>
    <t>PRIMARA LPS</t>
  </si>
  <si>
    <t>JONGPARA LPS</t>
  </si>
  <si>
    <t>BURABURI LPS</t>
  </si>
  <si>
    <t>BAUNGAON LPS</t>
  </si>
  <si>
    <t>REPOTING &amp; REFERRAL CAMP</t>
  </si>
  <si>
    <t>BURABURI</t>
  </si>
  <si>
    <t>BELTOLI</t>
  </si>
  <si>
    <t>HATOGAON MADHYA</t>
  </si>
  <si>
    <t>DHOPPARA MODHYA</t>
  </si>
  <si>
    <t>KALI PUJA</t>
  </si>
  <si>
    <t>BANIYAPARA LPS</t>
  </si>
  <si>
    <t>BANIYAPARA GIRLS LPS</t>
  </si>
  <si>
    <t>BHAIBHONI PT-I</t>
  </si>
  <si>
    <t>BHAIBHONI PT-II</t>
  </si>
  <si>
    <t>BHAIBHONI MALLAPARA</t>
  </si>
  <si>
    <t>ANGTIHARA LPS</t>
  </si>
  <si>
    <t>KULAMUA LPS</t>
  </si>
  <si>
    <t>TOPAJULI LPS</t>
  </si>
  <si>
    <t>KISANPUR GANDHIJI LPS</t>
  </si>
  <si>
    <t>BATAPARA LP</t>
  </si>
  <si>
    <t>RONGDOBA LP</t>
  </si>
  <si>
    <t>HOLIDAY</t>
  </si>
  <si>
    <t xml:space="preserve">MESERVITA </t>
  </si>
  <si>
    <t>MESERVITA -III</t>
  </si>
  <si>
    <t>MESERVITA  TINIALI</t>
  </si>
  <si>
    <t>BORDOL LP</t>
  </si>
  <si>
    <t>BORDOL MEM</t>
  </si>
  <si>
    <t>KARAIKHOWA LPS</t>
  </si>
  <si>
    <t>SONALURTOL</t>
  </si>
  <si>
    <t>SONALURTOL LP</t>
  </si>
  <si>
    <t>SHELUK KHOALP</t>
  </si>
  <si>
    <t>MOWRIAR THAN LP</t>
  </si>
  <si>
    <t>SEKADOBA LP</t>
  </si>
  <si>
    <t>MOJIB NAGAR</t>
  </si>
  <si>
    <t>KAJIPUTA NIZ BALIKASHI</t>
  </si>
  <si>
    <t>GURU NANAK B'DAY</t>
  </si>
  <si>
    <t>LACHIT DIVAS</t>
  </si>
  <si>
    <t>887 NO. BHANGBARI LPS</t>
  </si>
  <si>
    <t>SONAAMOYEE GIRLS LPS</t>
  </si>
  <si>
    <t>SONAMOYEE UTTAR</t>
  </si>
  <si>
    <t>CHOWLAR CHAR BILPARA</t>
  </si>
  <si>
    <t>SAPTIBARI LP</t>
  </si>
  <si>
    <t>BORJHORA MVS</t>
  </si>
  <si>
    <t>BAPURVITA BAXOPARA-II</t>
  </si>
  <si>
    <t>BAPURVITA (B) ADARSHAPARA BAXOPARA</t>
  </si>
  <si>
    <t>Saturday</t>
  </si>
  <si>
    <t>Sunday</t>
  </si>
  <si>
    <t>Monday</t>
  </si>
  <si>
    <t>662 NO. KILLAHARA LPS</t>
  </si>
  <si>
    <t>824 CHALAKURA LPS</t>
  </si>
  <si>
    <t>BAMUNER ALGA PT-IV LP</t>
  </si>
  <si>
    <t>UTTAR KILLAHARAA PT-V LP</t>
  </si>
  <si>
    <t>DEWPUR PARA LP</t>
  </si>
  <si>
    <t>SONAAMOYEE MIDDLE</t>
  </si>
  <si>
    <t>SONAAMOYEE MIDDLEPT-II</t>
  </si>
  <si>
    <t>FESARTARY</t>
  </si>
  <si>
    <t>FESARTARY MISTRIPARA</t>
  </si>
  <si>
    <t>Tuesday</t>
  </si>
  <si>
    <t>Wednesday</t>
  </si>
  <si>
    <t>Thursday</t>
  </si>
  <si>
    <t>Friday</t>
  </si>
  <si>
    <t>BABURKHANA (M)</t>
  </si>
  <si>
    <t>BORJULI (M)</t>
  </si>
  <si>
    <t>SATVONI(M)</t>
  </si>
  <si>
    <t>MOGHO PT-I (M)</t>
  </si>
  <si>
    <t>RONGSIPAARA (M)</t>
  </si>
  <si>
    <t>KURUNG NEWARPARA</t>
  </si>
  <si>
    <t>MOGHO SALPARA</t>
  </si>
  <si>
    <t>MOGHO NIHALVITA</t>
  </si>
  <si>
    <t>BERUPARAA</t>
  </si>
  <si>
    <t>BOWALMARI</t>
  </si>
  <si>
    <t>BOWALMARI-II</t>
  </si>
  <si>
    <t>BOWALMARI-III</t>
  </si>
  <si>
    <t>MAZIDPARA</t>
  </si>
  <si>
    <t>HATISHILA MUSLIMPARA</t>
  </si>
  <si>
    <t>BARMAN PARA(M)</t>
  </si>
  <si>
    <t>HATISHILA GONAPARA</t>
  </si>
  <si>
    <t>KUMARPARA(M)</t>
  </si>
  <si>
    <t>AMLAPATTY NOTUN BAZAR-II</t>
  </si>
  <si>
    <t>AMLAPATTY NOTUN BAZAR</t>
  </si>
  <si>
    <t>AMLAPATTY DOCTORPARA</t>
  </si>
  <si>
    <t>LAKHIPUR BAZAR</t>
  </si>
  <si>
    <t>DAMIHINI BILPARA-II</t>
  </si>
  <si>
    <t>BILPARA-II</t>
  </si>
  <si>
    <t>HOTHOTIYA PARA</t>
  </si>
  <si>
    <t>BILPARA(M)</t>
  </si>
  <si>
    <t>SONAMOYEE GHONAPARA</t>
  </si>
  <si>
    <t>BORDOL NADIRPAR</t>
  </si>
  <si>
    <t>KHAKILAMARI-II</t>
  </si>
  <si>
    <t>KHAKILAMARI</t>
  </si>
  <si>
    <t>KHAKILAMARI KALIMANDIR</t>
  </si>
  <si>
    <t>MANASPARA P/A</t>
  </si>
  <si>
    <t xml:space="preserve">MANASPARA </t>
  </si>
  <si>
    <t>MANASPARA HAJONGPARA</t>
  </si>
  <si>
    <t>MANASPARA WEST</t>
  </si>
  <si>
    <t>MANASPARA EAST</t>
  </si>
  <si>
    <t>MANASPARA MADHYA</t>
  </si>
  <si>
    <t>FALIMARI WEST</t>
  </si>
  <si>
    <t>FOLIMARI</t>
  </si>
  <si>
    <t>MILAN NAGAR</t>
  </si>
  <si>
    <t>CHULKANIPARA</t>
  </si>
  <si>
    <t>GORUMARA PAHAR</t>
  </si>
  <si>
    <t>GORUMARA PAHAR-II</t>
  </si>
  <si>
    <t>BORKONDASPARA</t>
  </si>
  <si>
    <t>HIRAPARA</t>
  </si>
  <si>
    <t>HIRAPARA HATIPARA</t>
  </si>
  <si>
    <t>HALUAPARA-II</t>
  </si>
  <si>
    <t>FECHERJHAR(BIDDHISHANPARA)</t>
  </si>
  <si>
    <t>FECHERJHAR-II</t>
  </si>
  <si>
    <t>KACHIKATA MEM</t>
  </si>
  <si>
    <t>ZINZIRAMPARA LP</t>
  </si>
  <si>
    <t>DAKTARVITA LPS</t>
  </si>
  <si>
    <t>DAKTARVITA MEM</t>
  </si>
  <si>
    <t>DAKTARVITA PRE-SENIOR MADRASSA</t>
  </si>
  <si>
    <t>FECHERJHAR BORMONPARA</t>
  </si>
  <si>
    <t>FECHERJHAR BORMONPARA-II</t>
  </si>
  <si>
    <t>RAJMITA PACHIMPARA LPS</t>
  </si>
  <si>
    <t>KESRAPARA  MEM</t>
  </si>
  <si>
    <t>CHAKLI LPS</t>
  </si>
  <si>
    <t>CHAKLI ME</t>
  </si>
  <si>
    <t>MORISHBARI-II</t>
  </si>
  <si>
    <t>KHADURCHAR-II</t>
  </si>
  <si>
    <t>PACHIM RAKHALKILLA LPS</t>
  </si>
  <si>
    <t>PACHIM RAKHALKILLA ME</t>
  </si>
  <si>
    <t>CHATAIMARI NORTH LP</t>
  </si>
  <si>
    <t>CHATTABARI LPS</t>
  </si>
  <si>
    <t>483 NO.GUMAIJHAR LPS</t>
  </si>
  <si>
    <t>GUMAIJHAR ME</t>
  </si>
  <si>
    <t>NAYAPARA LPS</t>
  </si>
  <si>
    <t>KHOLIPATRI LPS</t>
  </si>
  <si>
    <t>NOWPOTA GOSSAIDUBI LP</t>
  </si>
  <si>
    <t>SALDHOWA -I BILPARA</t>
  </si>
  <si>
    <t>HALDIBARI GHAGARPAR LPS</t>
  </si>
  <si>
    <t>NAYAPARA MEM</t>
  </si>
  <si>
    <t>1019 NO. BOLLAPURI LPS</t>
  </si>
  <si>
    <t>ROWKHOWA MEM</t>
  </si>
  <si>
    <t>BORORCHAR LP</t>
  </si>
  <si>
    <t>BORORCHAR -I  LP</t>
  </si>
  <si>
    <t>1018 SALMARA LPS</t>
  </si>
  <si>
    <t xml:space="preserve">LEZAM UTTAR </t>
  </si>
  <si>
    <t>LEZAM DESHIPARA</t>
  </si>
  <si>
    <t>LEZAM MADHYA</t>
  </si>
  <si>
    <t>SALDHOWA CHARIALI</t>
  </si>
  <si>
    <t>SALMARA NORTH LPS</t>
  </si>
  <si>
    <t>KALIPUJA</t>
  </si>
  <si>
    <t>SATHPUJA</t>
  </si>
  <si>
    <t>CHUNARI CHAR LPS</t>
  </si>
  <si>
    <t>THAILAPARA LPS</t>
  </si>
  <si>
    <t>THAILAPARA -II LPS</t>
  </si>
  <si>
    <t>341JAMIRABARI LPS</t>
  </si>
  <si>
    <t>1 NOJAMIRABARI</t>
  </si>
  <si>
    <t>LATIBARI LPS</t>
  </si>
  <si>
    <t>LATIBARI-I LPS</t>
  </si>
  <si>
    <t>NEW CHUNARI DASPARA</t>
  </si>
  <si>
    <t>CHUNARI BEPARIPARA</t>
  </si>
  <si>
    <t>CHUNARI BAZAR</t>
  </si>
  <si>
    <t>KASIMA OLD</t>
  </si>
  <si>
    <t>KASIMA NEW</t>
  </si>
  <si>
    <t>LEZAM GHONAPARA</t>
  </si>
  <si>
    <t>LEZAM PUTHIMARI</t>
  </si>
  <si>
    <t>PUTHIMARI BEPARIPARA</t>
  </si>
  <si>
    <t>LEZAM DAKHIN</t>
  </si>
  <si>
    <t>LEZAM CHARIALI</t>
  </si>
  <si>
    <t>JAMADARVITA HQPARA</t>
  </si>
  <si>
    <t>SOWARI POITARY-II</t>
  </si>
  <si>
    <t>SOWARI POITARY-I</t>
  </si>
  <si>
    <t>SOWARI POITARY-II B</t>
  </si>
  <si>
    <t>SOWARI POITARY</t>
  </si>
  <si>
    <t>SOWARI POITARY HAJIPARA</t>
  </si>
  <si>
    <t>KHUDRO POITARY</t>
  </si>
  <si>
    <t>NEW KHUDROPOITARY</t>
  </si>
  <si>
    <t>PADYABARI CHARAIKHOA</t>
  </si>
  <si>
    <t>JOYBHUM KAMAKHYABARI</t>
  </si>
  <si>
    <t>JOYBHUM-I</t>
  </si>
  <si>
    <t>JOYBHUM-II</t>
  </si>
  <si>
    <t>JOYBHUM FAKIRPARA</t>
  </si>
  <si>
    <t>DAIKHOWA</t>
  </si>
  <si>
    <t>JOYBHUM TILA</t>
  </si>
  <si>
    <t>JOYBHUM A -II</t>
  </si>
  <si>
    <t>JOYBHUM DASIPARA NADIRPAR</t>
  </si>
  <si>
    <t>KHUDRO POITARY-III</t>
  </si>
  <si>
    <t>KHUDRO POITARY-IV</t>
  </si>
  <si>
    <t>PADYABARI CHARAIKHOA-II</t>
  </si>
  <si>
    <t>DAIKHOWA-II</t>
  </si>
  <si>
    <t>JOYBHUM TAALUKDARPARA</t>
  </si>
  <si>
    <t>JOYBHUM BEPARIPARA FAKIRPARA</t>
  </si>
  <si>
    <t>JOYBHUM BEHARIPARA</t>
  </si>
  <si>
    <t>JOYBHUM ZODDARPARA</t>
  </si>
  <si>
    <t>CHUNARI MALLAPARA</t>
  </si>
  <si>
    <t>PADYABARI SIKDARPARA</t>
  </si>
  <si>
    <t>TIAPARA CHULKANIPARA</t>
  </si>
  <si>
    <t>CHOLAKURA</t>
  </si>
  <si>
    <t>KARMAKARPARA</t>
  </si>
  <si>
    <t>BIDYAPARA</t>
  </si>
  <si>
    <t>BARBILA</t>
  </si>
  <si>
    <t>NAYAPARA PATHALIAPARA</t>
  </si>
  <si>
    <t>RATANGAON-I</t>
  </si>
  <si>
    <t>RATANGAON-II</t>
  </si>
  <si>
    <t>NATHONG THANGA</t>
  </si>
  <si>
    <t>TAKIMARI BAZAR</t>
  </si>
  <si>
    <t>KARAIBARI-I</t>
  </si>
  <si>
    <t>RATANGAON(M)</t>
  </si>
  <si>
    <t>HAGURIPARA</t>
  </si>
  <si>
    <t>BAURARTOL</t>
  </si>
  <si>
    <t>X-MASS DAY</t>
  </si>
  <si>
    <t>KHUDROPOITARI ANCHALIK MEM</t>
  </si>
  <si>
    <t>GENDAURI MES</t>
  </si>
  <si>
    <t>325 NO POITARY LPS</t>
  </si>
  <si>
    <t>601 KISTOMONI LPS</t>
  </si>
  <si>
    <t>NORTH KISTOMONI LPS</t>
  </si>
  <si>
    <t>216 ROWKHOA LPS</t>
  </si>
  <si>
    <t>SITALMARI LPS</t>
  </si>
  <si>
    <t>ROWKHOA RBNC -III LPS</t>
  </si>
  <si>
    <t>MOURIAR THAN</t>
  </si>
  <si>
    <t xml:space="preserve">GANDHIPARA </t>
  </si>
  <si>
    <t>BIRUPARA KALIMANDIR</t>
  </si>
  <si>
    <t>RONGDOBA BOROPARA</t>
  </si>
  <si>
    <t>RONGDOBA RABHAPARA</t>
  </si>
  <si>
    <t>195 N0 KOREA LPS</t>
  </si>
  <si>
    <t>SOARI POITARI MEM</t>
  </si>
  <si>
    <t>HOJUAR CHAR LPS</t>
  </si>
  <si>
    <t>PUB ROWKHOA LPS</t>
  </si>
  <si>
    <t>ROWKHOA CHOLAKURA LP</t>
  </si>
  <si>
    <t>CHOLAKURA LPS</t>
  </si>
  <si>
    <t>ROWKHOA CHAULER CHAR LPS</t>
  </si>
  <si>
    <t xml:space="preserve">AMGURI </t>
  </si>
  <si>
    <t xml:space="preserve">BHALUKONA </t>
  </si>
  <si>
    <t xml:space="preserve">KURSHAPAKRI WEST </t>
  </si>
  <si>
    <t>BANDARMATHA</t>
  </si>
  <si>
    <t>310 NO MOTHABARI LPS</t>
  </si>
  <si>
    <t>MOTHABARI  MEM</t>
  </si>
  <si>
    <t>KOKRADANGA HIGH SCHOOL</t>
  </si>
  <si>
    <t>KOKRADANGA LP</t>
  </si>
  <si>
    <t>PUB KHONARPAR MEM</t>
  </si>
  <si>
    <t>KHONAR PUBPARA LPS</t>
  </si>
  <si>
    <t>NOTUN AMBARI</t>
  </si>
  <si>
    <t>GOLOKERPAM WEST</t>
  </si>
  <si>
    <t>SAKTOLA KHONARPAR LPS</t>
  </si>
  <si>
    <t>SAKTOLA KHONARPAR MEM</t>
  </si>
  <si>
    <t>SAKTOLA GIRLS MEM</t>
  </si>
  <si>
    <t>484 SAKTOLA LPS</t>
  </si>
  <si>
    <t>GOSSAIDUBI H/PARA</t>
  </si>
  <si>
    <t>GOSSAIDUBI H/PARA POLASHKANDI</t>
  </si>
  <si>
    <t>GOSSAIDUBI M/PARA MINI</t>
  </si>
  <si>
    <t>Chitlang Ghogramara AWC</t>
  </si>
  <si>
    <t>Bojowala AWC</t>
  </si>
  <si>
    <t>03-030</t>
  </si>
  <si>
    <t>Pub Kathuri South Part-II AWC</t>
  </si>
  <si>
    <t>05-022</t>
  </si>
  <si>
    <t>Pachim Kathuri North Part-II AWC</t>
  </si>
  <si>
    <t>05-023</t>
  </si>
  <si>
    <t>Pachim Kathuri South Part-II AWC</t>
  </si>
  <si>
    <t>05-024</t>
  </si>
  <si>
    <t xml:space="preserve">Pachim Kathuri Madhya </t>
  </si>
  <si>
    <t>05-025</t>
  </si>
  <si>
    <t>Kawra ME Madrasa</t>
  </si>
  <si>
    <t>High</t>
  </si>
  <si>
    <t>Rongsai High School</t>
  </si>
  <si>
    <t>Manaspara AWC</t>
  </si>
  <si>
    <t>Manaspara West</t>
  </si>
  <si>
    <t xml:space="preserve">Kesrapara Gerakanda </t>
  </si>
  <si>
    <t>Kesrapara North Part-II AWC</t>
  </si>
  <si>
    <t>2 No Pukhuripara Awc</t>
  </si>
  <si>
    <t>Pukhuripara</t>
  </si>
  <si>
    <t xml:space="preserve">Galchira </t>
  </si>
  <si>
    <t>Gournagar Pahartoli</t>
  </si>
  <si>
    <t>01-003</t>
  </si>
  <si>
    <t>Gournagar Bazar</t>
  </si>
  <si>
    <t>01-002</t>
  </si>
  <si>
    <t xml:space="preserve">Nikaripara </t>
  </si>
  <si>
    <t>Pub Nikaripara</t>
  </si>
  <si>
    <t>Chataimari LP School</t>
  </si>
  <si>
    <t>Badongdonga South AW</t>
  </si>
  <si>
    <t>Badongdonga North AWC</t>
  </si>
  <si>
    <t>Sonamoyee LP School</t>
  </si>
  <si>
    <t>Lower Thorko AWC</t>
  </si>
  <si>
    <t>Thorko Garopara AWC</t>
  </si>
  <si>
    <t>887 No Bhangbari LP School</t>
  </si>
  <si>
    <t>Hashdoba Puchimpara LP School</t>
  </si>
  <si>
    <t>Barupara AWC</t>
  </si>
  <si>
    <t>Kekradara AWC</t>
  </si>
  <si>
    <t>Kekradara Gadlarpam AWC</t>
  </si>
  <si>
    <t>Haguripara Gaddlarpam AWC</t>
  </si>
  <si>
    <t>Gadlarpam Part-II AWC</t>
  </si>
  <si>
    <t>Jamaipara Collega Nagar</t>
  </si>
  <si>
    <t>Sashanghat part-I AWC</t>
  </si>
  <si>
    <t>02-058</t>
  </si>
  <si>
    <t>Bakpara Natun Basti AWC</t>
  </si>
  <si>
    <t>06-014</t>
  </si>
  <si>
    <t>Saildhara South (Mini) AWC</t>
  </si>
  <si>
    <t>06-015</t>
  </si>
  <si>
    <t>Khalisavita LP Muslimpara School</t>
  </si>
  <si>
    <t>18030225804</t>
  </si>
  <si>
    <t>Ekla Salbari LP School</t>
  </si>
  <si>
    <t>18030225701</t>
  </si>
  <si>
    <t>Adolmari LP School</t>
  </si>
  <si>
    <t>18030222001</t>
  </si>
  <si>
    <t>Golokirpam LP School</t>
  </si>
  <si>
    <t>18030227201</t>
  </si>
  <si>
    <t>Katlamari LP School</t>
  </si>
  <si>
    <t>18030225902</t>
  </si>
  <si>
    <t>Ghonapara LP School</t>
  </si>
  <si>
    <t>18030216006</t>
  </si>
  <si>
    <t>Tanglarmari LP School</t>
  </si>
  <si>
    <t>18030222002</t>
  </si>
  <si>
    <t>Bilpara Saldhowa LP School</t>
  </si>
  <si>
    <t>18030205205</t>
  </si>
  <si>
    <t>405 No Ghugramari LP School</t>
  </si>
  <si>
    <t>18030205105</t>
  </si>
  <si>
    <t>Tilapara LP School</t>
  </si>
  <si>
    <t>18030200804</t>
  </si>
  <si>
    <t>Kandipara LP School</t>
  </si>
  <si>
    <t>18030202407</t>
  </si>
  <si>
    <t>Mondal Para LP School</t>
  </si>
  <si>
    <t>18030213703</t>
  </si>
  <si>
    <t>Kukurkata LP School</t>
  </si>
  <si>
    <t>18030213203</t>
  </si>
  <si>
    <t>Polashkandi LP School</t>
  </si>
  <si>
    <t>18030215503</t>
  </si>
  <si>
    <t>Kuhulipara LP School</t>
  </si>
  <si>
    <t>18030205104</t>
  </si>
  <si>
    <t>Puthimari</t>
  </si>
  <si>
    <t>18030212804</t>
  </si>
  <si>
    <t>Bilpara LP School</t>
  </si>
  <si>
    <t>18030220502</t>
  </si>
  <si>
    <t>Marishbari LP School</t>
  </si>
  <si>
    <t>18030213406</t>
  </si>
  <si>
    <t>Kherer Char</t>
  </si>
  <si>
    <t>18030213407</t>
  </si>
  <si>
    <t>822 No Andurber LP School</t>
  </si>
  <si>
    <t>18030213408</t>
  </si>
  <si>
    <t>Haruafuta LP School</t>
  </si>
  <si>
    <t>18030216101</t>
  </si>
  <si>
    <t>Chakli</t>
  </si>
  <si>
    <t>02-043</t>
  </si>
  <si>
    <t>Gumaijhar-III (Khalpatary)</t>
  </si>
  <si>
    <t>02-053</t>
  </si>
  <si>
    <t>Simbari Sorokpara</t>
  </si>
  <si>
    <t>02-045</t>
  </si>
  <si>
    <t>Haloipara Narabari</t>
  </si>
  <si>
    <t>02-048</t>
  </si>
  <si>
    <t>Rakhalkilla Chatabari</t>
  </si>
  <si>
    <t>02-049</t>
  </si>
  <si>
    <t>Fulgasa  Irregation Para</t>
  </si>
  <si>
    <t>02-047</t>
  </si>
  <si>
    <t>Kholishavita Bazar</t>
  </si>
  <si>
    <t>02-014</t>
  </si>
  <si>
    <t>Kholishavita M Para</t>
  </si>
  <si>
    <t>02-016</t>
  </si>
  <si>
    <t>Ver Veri Puthimari Pt-II</t>
  </si>
  <si>
    <t>02-020</t>
  </si>
  <si>
    <t>Motikhowa</t>
  </si>
  <si>
    <t>02-025</t>
  </si>
  <si>
    <t>Dapkervita Mondal Para</t>
  </si>
  <si>
    <t>02-004</t>
  </si>
  <si>
    <t>Ver Veri pt-II</t>
  </si>
  <si>
    <t>02-021</t>
  </si>
  <si>
    <t>Kukurkata</t>
  </si>
  <si>
    <t>02-001</t>
  </si>
  <si>
    <t>MV</t>
  </si>
  <si>
    <t>Dhumerghat MV School</t>
  </si>
  <si>
    <t>18030213402</t>
  </si>
  <si>
    <t>861 No. Chitlang LP School</t>
  </si>
  <si>
    <t>18030205101</t>
  </si>
  <si>
    <t>854 No. Holsibari LP School</t>
  </si>
  <si>
    <t>18030216002</t>
  </si>
  <si>
    <t>Motikhowa LP School</t>
  </si>
  <si>
    <t>18030202401</t>
  </si>
  <si>
    <t>Ambari Natun Holdibari LP School</t>
  </si>
  <si>
    <t>18030218203</t>
  </si>
  <si>
    <t>862 No Dapkervita LP School</t>
  </si>
  <si>
    <t>18030213701</t>
  </si>
  <si>
    <t>937 No. Fulgassa Girl LP School</t>
  </si>
  <si>
    <t>18030218102</t>
  </si>
  <si>
    <t>BhimKhoz LP School</t>
  </si>
  <si>
    <t>18030202403</t>
  </si>
  <si>
    <t>Ghunimari LP School</t>
  </si>
  <si>
    <t>18030222701</t>
  </si>
  <si>
    <t>Dr. Kadam Ali Memorial LP School</t>
  </si>
  <si>
    <t>18030215602</t>
  </si>
  <si>
    <t>Satsia Khomar LP School</t>
  </si>
  <si>
    <t>18030217102</t>
  </si>
  <si>
    <t>Morishbari Dasipara LP School</t>
  </si>
  <si>
    <t>18030213404</t>
  </si>
  <si>
    <t>790 No. Garojan LP School</t>
  </si>
  <si>
    <t>18030215601</t>
  </si>
  <si>
    <t>Shaha Mamud Ali Memorial ME Madrasa</t>
  </si>
  <si>
    <t>18030202405</t>
  </si>
  <si>
    <t>ME</t>
  </si>
  <si>
    <t>Ambari Kartimari High School</t>
  </si>
  <si>
    <t>18030213409</t>
  </si>
  <si>
    <t>Jamadervita LP School</t>
  </si>
  <si>
    <t>Pub Kathuru Pubpara LP School</t>
  </si>
  <si>
    <t>18030206806</t>
  </si>
  <si>
    <t>Joybhum Gha LP School</t>
  </si>
  <si>
    <t>18030216404</t>
  </si>
  <si>
    <t>Natun Sanalurtal LP School</t>
  </si>
  <si>
    <t>Lotibari Pt-I LP School</t>
  </si>
  <si>
    <t>18030208802</t>
  </si>
  <si>
    <t>Jodrapara LP School</t>
  </si>
  <si>
    <t>18030204808</t>
  </si>
  <si>
    <t>Hothotia LP School</t>
  </si>
  <si>
    <t>18030215510</t>
  </si>
  <si>
    <t>Aolatali Uttarpara LP School</t>
  </si>
  <si>
    <t>Boro Char LP School</t>
  </si>
  <si>
    <t>18030203303</t>
  </si>
  <si>
    <t>Pub Simulbari LP School</t>
  </si>
  <si>
    <t>Koimari LP School</t>
  </si>
  <si>
    <t>18030209101</t>
  </si>
  <si>
    <t>Takimari Part--iii</t>
  </si>
  <si>
    <t>Superivita West</t>
  </si>
  <si>
    <t>Dambari</t>
  </si>
  <si>
    <t>Superrivita South</t>
  </si>
  <si>
    <t>06-004</t>
  </si>
  <si>
    <t>Superrivita Linepara E&amp;D Band</t>
  </si>
  <si>
    <t>06-005</t>
  </si>
  <si>
    <t>SUPARIVITA -I</t>
  </si>
  <si>
    <t>SUPARIVITA -II</t>
  </si>
  <si>
    <t>SUPARIVITA -III</t>
  </si>
  <si>
    <t>PANIKAARITARY</t>
  </si>
  <si>
    <t>MWAMARI</t>
  </si>
  <si>
    <t>MWAMARI (M)</t>
  </si>
  <si>
    <t>PANIKAARITARY (M)</t>
  </si>
  <si>
    <t>TULSIBARI</t>
  </si>
  <si>
    <t>SARDARVITA</t>
  </si>
  <si>
    <t>CHILARVITA SOUTH</t>
  </si>
  <si>
    <t>KAMINIRVITA OLD</t>
  </si>
  <si>
    <t>KAMINIRVITA (M)</t>
  </si>
  <si>
    <t>KAMINIRVITA (NEW)</t>
  </si>
  <si>
    <t>BAISA BILPARA</t>
  </si>
  <si>
    <t>CHILARVITA NORTH</t>
  </si>
  <si>
    <t>SIMULKANDI (RAJMITA)</t>
  </si>
  <si>
    <t>BASHMURA</t>
  </si>
  <si>
    <t>MAGH BIHU</t>
  </si>
  <si>
    <t>VERVERI</t>
  </si>
  <si>
    <t>VERVERI PUTHIMARI</t>
  </si>
  <si>
    <t>SILPI DIVAS</t>
  </si>
  <si>
    <t>SATSIA KHAMAR</t>
  </si>
  <si>
    <t>PAMERBELA</t>
  </si>
  <si>
    <t>BHIMKHOJ</t>
  </si>
  <si>
    <t>BHIMKHOJ-I</t>
  </si>
  <si>
    <t>JOKMARI</t>
  </si>
  <si>
    <t>DAPKARVITA-III</t>
  </si>
  <si>
    <t>NETAJI'S B'DAY</t>
  </si>
  <si>
    <t>DAPKARVITA-I</t>
  </si>
  <si>
    <t>DAPKARVITA-II</t>
  </si>
  <si>
    <t>SIMLABARI-II</t>
  </si>
  <si>
    <t>REPUBLIC DAY</t>
  </si>
  <si>
    <t>CHARALJHAR</t>
  </si>
  <si>
    <t>KHALISAVITA GHAGMARI</t>
  </si>
  <si>
    <t>GAROJANMUSLIMPARA</t>
  </si>
  <si>
    <t>SIMLABARI-I</t>
  </si>
  <si>
    <t>FULGASA</t>
  </si>
  <si>
    <t>SATAIMARI</t>
  </si>
  <si>
    <t>ME-DUM ME-PHI</t>
  </si>
  <si>
    <t>HATISHILA DHOP PARA</t>
  </si>
  <si>
    <t>MOGHO TILAPARA</t>
  </si>
  <si>
    <t>MOGHO KHATRIYAPARA</t>
  </si>
  <si>
    <t>KHATRIYAPARA (MINI)</t>
  </si>
  <si>
    <t>BAPURVITA -A</t>
  </si>
  <si>
    <t>BAPURVITA BAXOPARA</t>
  </si>
  <si>
    <t>KILLAHARA-II</t>
  </si>
  <si>
    <t>KILLAHARA-III</t>
  </si>
  <si>
    <t>KILLAHARA-I</t>
  </si>
  <si>
    <t>KILLAHARA-V</t>
  </si>
  <si>
    <t>CHALAKURA-I</t>
  </si>
  <si>
    <t>CHALAKURA-II</t>
  </si>
  <si>
    <t>CHALAKURA-III</t>
  </si>
  <si>
    <t>FOLIMARI NORTH</t>
  </si>
  <si>
    <t>SANTIPUR FOLIMARI</t>
  </si>
  <si>
    <t>PACHIM KILLAHARA LP</t>
  </si>
  <si>
    <t>UTTAR KILLAHAR LPS</t>
  </si>
  <si>
    <t>SINGULI KILLAHAR LPS</t>
  </si>
  <si>
    <t>BHAI BHONI MALLAPARA</t>
  </si>
  <si>
    <t>UTTAR CHALAKURA-III LPS</t>
  </si>
  <si>
    <t>DAKHIN CHALAKURA-III LPS</t>
  </si>
  <si>
    <t>MARICHBARI MES</t>
  </si>
  <si>
    <t>MARICHBARI DASPARA LP</t>
  </si>
  <si>
    <t>FETANGAPARA-I</t>
  </si>
  <si>
    <t>FETANGAPARA-II</t>
  </si>
  <si>
    <t>MARICHBARI LPS</t>
  </si>
  <si>
    <t>KHERERCHAR LP</t>
  </si>
  <si>
    <t>BAROMARU FECHARJAR LP</t>
  </si>
  <si>
    <t>NIDANPUR BEPARIPARA</t>
  </si>
  <si>
    <t>NIDANPUR BEPARIPARA-II</t>
  </si>
  <si>
    <t>DAMRIBHASHA NORTH LPS</t>
  </si>
  <si>
    <t>PUB DAMRIBHASHA TILAPARA</t>
  </si>
  <si>
    <t>AMBARI BAMUNPARA</t>
  </si>
  <si>
    <t>BAMUNPARA-II</t>
  </si>
  <si>
    <t>AMBARI BAMUNPARA-II</t>
  </si>
  <si>
    <t>1000 NO. MESERVITA LPS</t>
  </si>
  <si>
    <t>ME-DUM-ME-PHI</t>
  </si>
  <si>
    <t>bpa.lakhipur.goalpara@gmail.com</t>
  </si>
  <si>
    <t>HOLI</t>
  </si>
  <si>
    <t>JAN'19</t>
  </si>
  <si>
    <t>FEB'19</t>
  </si>
  <si>
    <t>MAR'19</t>
  </si>
  <si>
    <t>S.B HIGH SCHOOL</t>
  </si>
  <si>
    <t>gandhi jayanti</t>
  </si>
  <si>
    <t>BORJHORA HIGH SCHOOL</t>
  </si>
  <si>
    <t>CHILARVITA PT-II</t>
  </si>
  <si>
    <t>CHILARVITA MIDDLE</t>
  </si>
  <si>
    <t>MESERVITA GIRLS MEM</t>
  </si>
  <si>
    <t>AMPARA MEM</t>
  </si>
  <si>
    <t>janmastami</t>
  </si>
  <si>
    <t>KHOLISAVITA SENIOR MADRASSA</t>
  </si>
  <si>
    <t>KATLAMARI LPS</t>
  </si>
  <si>
    <t>KATLAMARI  MEM</t>
  </si>
  <si>
    <t>KATLAMARI LPS-II</t>
  </si>
  <si>
    <t>KATLAMARI  MAJERGAON</t>
  </si>
  <si>
    <t>KATLAMARI</t>
  </si>
  <si>
    <t>MANASH SALPARA LPS</t>
  </si>
  <si>
    <t>CHULKANIPARA MEM</t>
  </si>
  <si>
    <t>758NO.CHULKANI LPS</t>
  </si>
  <si>
    <t>DURGAPUJA</t>
  </si>
  <si>
    <t>GADLARPAM LPS</t>
  </si>
  <si>
    <t>MANASHPARA LPS</t>
  </si>
  <si>
    <t>FOLIMARI HIGHSSCHOOL</t>
  </si>
  <si>
    <t>CHILARVITA KHANDAPARA</t>
  </si>
  <si>
    <t>TARANGAPUR TILAPARA</t>
  </si>
  <si>
    <t>SISUJYOTI LPS</t>
  </si>
  <si>
    <t>SISUJYOTI  MES</t>
  </si>
  <si>
    <t>GORUMARA PAHAR LPS</t>
  </si>
  <si>
    <t xml:space="preserve">KASHIBARI KOACHPARA </t>
  </si>
  <si>
    <t>DEWANPARA PT-I LPS</t>
  </si>
  <si>
    <t>SINGRI PT-I LPS</t>
  </si>
  <si>
    <t>GOBAL LPS</t>
  </si>
  <si>
    <t>MADHUPUR</t>
  </si>
  <si>
    <t>MADHAVPUR AMRIT KANDI</t>
  </si>
  <si>
    <t>KOIMARI LPS</t>
  </si>
  <si>
    <t>CHUNARI MAJIPARA LPS</t>
  </si>
  <si>
    <t>GANDHI JAYANTI</t>
  </si>
  <si>
    <t>726 N0 JOYBHUM LPS</t>
  </si>
  <si>
    <t>HATISHILA RAAVAPARA</t>
  </si>
  <si>
    <t>HATISHILA RAAVAPARA PT-II</t>
  </si>
  <si>
    <t>CHATABARI-I</t>
  </si>
  <si>
    <t>CHATABARI-II</t>
  </si>
  <si>
    <t xml:space="preserve">JOYBHUM JODDARPARA </t>
  </si>
  <si>
    <t>DAMAHINI</t>
  </si>
  <si>
    <t>JANMASTAMI</t>
  </si>
  <si>
    <t>JOYBHUM ME MADRASSA</t>
  </si>
  <si>
    <t>MONDALPARA LPS</t>
  </si>
  <si>
    <t>SORAPARA BORJHORA</t>
  </si>
  <si>
    <t>FOKIRMARA</t>
  </si>
  <si>
    <t>KURUNG</t>
  </si>
  <si>
    <t>51 NO. BALIKASHI JBS</t>
  </si>
  <si>
    <t>RASIDIA ME MADRASSA</t>
  </si>
  <si>
    <t>PUB SIMULBARI LPS</t>
  </si>
  <si>
    <t>SOTIMARI LPS</t>
  </si>
  <si>
    <t>AOLATOLI LLPS</t>
  </si>
  <si>
    <t xml:space="preserve">PRAFULLA MAHANTA </t>
  </si>
  <si>
    <t xml:space="preserve">TISINKALI GARO </t>
  </si>
  <si>
    <t>LEMAKONA LPS</t>
  </si>
  <si>
    <t>LEMAKONA  KURUNG LPS</t>
  </si>
  <si>
    <t>PUB SIMULBARI SOUTH</t>
  </si>
  <si>
    <t>PUB SIMULBARI NORTH</t>
  </si>
  <si>
    <t>BORDOL</t>
  </si>
  <si>
    <t xml:space="preserve">BANIYAPARA </t>
  </si>
  <si>
    <t>BANIYAPARA  -II</t>
  </si>
  <si>
    <t xml:space="preserve">MESPARA </t>
  </si>
  <si>
    <t>DEPALCHUNG</t>
  </si>
  <si>
    <t>DEPALCHUNG-I</t>
  </si>
  <si>
    <t>DEPALCHUNG-II</t>
  </si>
  <si>
    <t>SONAMOYEE (S)</t>
  </si>
  <si>
    <t>SONAMOYEE (N)</t>
  </si>
  <si>
    <t>DHAPARVITA THAKURBILA-I</t>
  </si>
  <si>
    <t>DHAPARVITA THAKURBILA-II</t>
  </si>
  <si>
    <t>SAMPANGGRI</t>
  </si>
  <si>
    <t>HACHIPARA</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</si>
  <si>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</si>
  <si>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</si>
  <si>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t>Oct'18</t>
  </si>
  <si>
    <t>Nov'18</t>
  </si>
  <si>
    <t>Dec'18</t>
  </si>
  <si>
    <t>Jan'19</t>
  </si>
  <si>
    <t>Feb'19</t>
  </si>
  <si>
    <t>March'19</t>
  </si>
</sst>
</file>

<file path=xl/styles.xml><?xml version="1.0" encoding="utf-8"?>
<styleSheet xmlns="http://schemas.openxmlformats.org/spreadsheetml/2006/main">
  <numFmts count="2">
    <numFmt numFmtId="164" formatCode="[$-409]d/mmm/yy;@"/>
    <numFmt numFmtId="165" formatCode="mm/dd/yy;@"/>
  </numFmts>
  <fonts count="19">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u/>
      <sz val="11"/>
      <color theme="10"/>
      <name val="Vrinda"/>
      <family val="2"/>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154">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protection locked="0"/>
    </xf>
    <xf numFmtId="0" fontId="2" fillId="0" borderId="0" xfId="0" applyFont="1" applyFill="1" applyBorder="1" applyAlignment="1">
      <alignment horizontal="left" vertical="center" wrapText="1"/>
    </xf>
    <xf numFmtId="0" fontId="3" fillId="0" borderId="1" xfId="0" applyFont="1" applyBorder="1" applyAlignment="1" applyProtection="1">
      <alignment horizontal="left" vertical="center"/>
      <protection locked="0"/>
    </xf>
    <xf numFmtId="0" fontId="1" fillId="3" borderId="1" xfId="0" applyFont="1" applyFill="1" applyBorder="1" applyAlignment="1">
      <alignment horizontal="left" vertical="center"/>
    </xf>
    <xf numFmtId="0" fontId="3" fillId="0" borderId="0" xfId="0" applyFont="1" applyAlignment="1">
      <alignment horizontal="left"/>
    </xf>
    <xf numFmtId="0" fontId="0" fillId="0" borderId="1" xfId="0" applyFont="1" applyBorder="1" applyAlignment="1" applyProtection="1">
      <alignment wrapText="1"/>
      <protection locked="0"/>
    </xf>
    <xf numFmtId="164" fontId="2" fillId="0" borderId="0" xfId="0" applyNumberFormat="1" applyFont="1" applyFill="1" applyBorder="1" applyAlignment="1">
      <alignment horizontal="right" vertical="center" wrapText="1"/>
    </xf>
    <xf numFmtId="164" fontId="3" fillId="0" borderId="1" xfId="0" applyNumberFormat="1" applyFont="1" applyBorder="1" applyAlignment="1" applyProtection="1">
      <alignment horizontal="right" vertical="center" wrapText="1"/>
      <protection locked="0"/>
    </xf>
    <xf numFmtId="164" fontId="1" fillId="3" borderId="1" xfId="0" applyNumberFormat="1" applyFont="1" applyFill="1" applyBorder="1" applyAlignment="1">
      <alignment horizontal="right" vertical="center"/>
    </xf>
    <xf numFmtId="164" fontId="3" fillId="0" borderId="0" xfId="0" applyNumberFormat="1" applyFont="1" applyAlignment="1">
      <alignment horizontal="right"/>
    </xf>
    <xf numFmtId="0" fontId="0" fillId="0" borderId="1" xfId="0" applyBorder="1" applyAlignment="1" applyProtection="1">
      <alignment wrapText="1"/>
      <protection locked="0"/>
    </xf>
    <xf numFmtId="165" fontId="3" fillId="0" borderId="1" xfId="0" applyNumberFormat="1" applyFont="1" applyBorder="1" applyAlignment="1" applyProtection="1">
      <alignment horizontal="left" vertical="center" wrapText="1"/>
      <protection locked="0"/>
    </xf>
    <xf numFmtId="0" fontId="2" fillId="0" borderId="0" xfId="0" applyFont="1" applyFill="1" applyBorder="1" applyAlignment="1">
      <alignment vertical="center" wrapText="1"/>
    </xf>
    <xf numFmtId="0" fontId="3" fillId="0" borderId="1" xfId="0" applyFont="1" applyBorder="1" applyAlignment="1" applyProtection="1">
      <alignment vertical="center" wrapText="1"/>
      <protection locked="0"/>
    </xf>
    <xf numFmtId="0" fontId="1" fillId="3" borderId="1" xfId="0" applyFont="1" applyFill="1" applyBorder="1" applyAlignment="1">
      <alignment vertical="center"/>
    </xf>
    <xf numFmtId="0" fontId="3" fillId="0" borderId="0" xfId="0" applyFont="1" applyAlignment="1"/>
    <xf numFmtId="1" fontId="1" fillId="0" borderId="1" xfId="0" applyNumberFormat="1" applyFont="1" applyBorder="1" applyAlignment="1" applyProtection="1">
      <alignment horizontal="center" vertical="center" wrapText="1"/>
      <protection locked="0"/>
    </xf>
    <xf numFmtId="0" fontId="0" fillId="0" borderId="0" xfId="0" applyAlignment="1" applyProtection="1">
      <alignment wrapText="1"/>
      <protection locked="0"/>
    </xf>
    <xf numFmtId="1" fontId="0" fillId="0" borderId="1" xfId="0" applyNumberFormat="1" applyFont="1" applyBorder="1" applyAlignment="1" applyProtection="1">
      <alignment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8" fillId="0" borderId="1" xfId="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164" fontId="2" fillId="3" borderId="1" xfId="0" applyNumberFormat="1" applyFont="1" applyFill="1" applyBorder="1" applyAlignment="1">
      <alignment horizontal="right" vertical="center"/>
    </xf>
    <xf numFmtId="0" fontId="2" fillId="3" borderId="1" xfId="0" applyFont="1" applyFill="1" applyBorder="1" applyAlignment="1">
      <alignment vertical="center" wrapText="1"/>
    </xf>
    <xf numFmtId="0" fontId="2" fillId="3" borderId="1" xfId="0" applyFont="1" applyFill="1" applyBorder="1" applyAlignment="1">
      <alignment vertical="center"/>
    </xf>
    <xf numFmtId="0" fontId="2" fillId="3" borderId="1" xfId="0" applyFont="1" applyFill="1" applyBorder="1" applyAlignment="1">
      <alignment horizontal="left"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pa.lakhipur.goalpar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D14" sqref="D14:E14"/>
    </sheetView>
  </sheetViews>
  <sheetFormatPr defaultRowHeight="16.5"/>
  <cols>
    <col min="1" max="1" width="6" style="1" customWidth="1"/>
    <col min="2" max="2" width="21.85546875" style="1" customWidth="1"/>
    <col min="3" max="3" width="13.42578125" style="1" bestFit="1" customWidth="1"/>
    <col min="4" max="4" width="11"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36.85546875" style="1" customWidth="1"/>
    <col min="14" max="16384" width="9.140625" style="1"/>
  </cols>
  <sheetData>
    <row r="1" spans="1:14" ht="60" customHeight="1">
      <c r="A1" s="96" t="s">
        <v>85</v>
      </c>
      <c r="B1" s="96"/>
      <c r="C1" s="96"/>
      <c r="D1" s="96"/>
      <c r="E1" s="96"/>
      <c r="F1" s="96"/>
      <c r="G1" s="96"/>
      <c r="H1" s="96"/>
      <c r="I1" s="96"/>
      <c r="J1" s="96"/>
      <c r="K1" s="96"/>
      <c r="L1" s="96"/>
      <c r="M1" s="96"/>
    </row>
    <row r="2" spans="1:14">
      <c r="A2" s="97" t="s">
        <v>0</v>
      </c>
      <c r="B2" s="97"/>
      <c r="C2" s="99" t="s">
        <v>79</v>
      </c>
      <c r="D2" s="100"/>
      <c r="E2" s="2" t="s">
        <v>1</v>
      </c>
      <c r="F2" s="113" t="s">
        <v>80</v>
      </c>
      <c r="G2" s="113"/>
      <c r="H2" s="113"/>
      <c r="I2" s="113"/>
      <c r="J2" s="113"/>
      <c r="K2" s="111" t="s">
        <v>28</v>
      </c>
      <c r="L2" s="111"/>
      <c r="M2" s="37" t="s">
        <v>81</v>
      </c>
    </row>
    <row r="3" spans="1:14" ht="7.5" customHeight="1">
      <c r="A3" s="75"/>
      <c r="B3" s="75"/>
      <c r="C3" s="75"/>
      <c r="D3" s="75"/>
      <c r="E3" s="75"/>
      <c r="F3" s="74"/>
      <c r="G3" s="74"/>
      <c r="H3" s="74"/>
      <c r="I3" s="74"/>
      <c r="J3" s="74"/>
      <c r="K3" s="76"/>
      <c r="L3" s="76"/>
      <c r="M3" s="76"/>
    </row>
    <row r="4" spans="1:14">
      <c r="A4" s="107" t="s">
        <v>2</v>
      </c>
      <c r="B4" s="108"/>
      <c r="C4" s="108"/>
      <c r="D4" s="108"/>
      <c r="E4" s="109"/>
      <c r="F4" s="74"/>
      <c r="G4" s="74"/>
      <c r="H4" s="74"/>
      <c r="I4" s="77" t="s">
        <v>64</v>
      </c>
      <c r="J4" s="77"/>
      <c r="K4" s="77"/>
      <c r="L4" s="77"/>
      <c r="M4" s="77"/>
    </row>
    <row r="5" spans="1:14" ht="18.75" customHeight="1">
      <c r="A5" s="72" t="s">
        <v>4</v>
      </c>
      <c r="B5" s="72"/>
      <c r="C5" s="90" t="s">
        <v>84</v>
      </c>
      <c r="D5" s="110"/>
      <c r="E5" s="91"/>
      <c r="F5" s="74"/>
      <c r="G5" s="74"/>
      <c r="H5" s="74"/>
      <c r="I5" s="101" t="s">
        <v>5</v>
      </c>
      <c r="J5" s="101"/>
      <c r="K5" s="104" t="s">
        <v>86</v>
      </c>
      <c r="L5" s="105"/>
      <c r="M5" s="106"/>
    </row>
    <row r="6" spans="1:14" ht="18.75" customHeight="1">
      <c r="A6" s="73" t="s">
        <v>22</v>
      </c>
      <c r="B6" s="73"/>
      <c r="C6" s="38"/>
      <c r="D6" s="98"/>
      <c r="E6" s="98"/>
      <c r="F6" s="74"/>
      <c r="G6" s="74"/>
      <c r="H6" s="74"/>
      <c r="I6" s="73" t="s">
        <v>22</v>
      </c>
      <c r="J6" s="73"/>
      <c r="K6" s="102" t="s">
        <v>87</v>
      </c>
      <c r="L6" s="103"/>
      <c r="M6" s="39"/>
    </row>
    <row r="7" spans="1:14">
      <c r="A7" s="71" t="s">
        <v>3</v>
      </c>
      <c r="B7" s="71"/>
      <c r="C7" s="71"/>
      <c r="D7" s="71"/>
      <c r="E7" s="71"/>
      <c r="F7" s="71"/>
      <c r="G7" s="71"/>
      <c r="H7" s="71"/>
      <c r="I7" s="71"/>
      <c r="J7" s="71"/>
      <c r="K7" s="71"/>
      <c r="L7" s="71"/>
      <c r="M7" s="71"/>
    </row>
    <row r="8" spans="1:14">
      <c r="A8" s="119" t="s">
        <v>25</v>
      </c>
      <c r="B8" s="120"/>
      <c r="C8" s="121"/>
      <c r="D8" s="3" t="s">
        <v>24</v>
      </c>
      <c r="E8" s="40"/>
      <c r="F8" s="81"/>
      <c r="G8" s="82"/>
      <c r="H8" s="82"/>
      <c r="I8" s="119" t="s">
        <v>26</v>
      </c>
      <c r="J8" s="120"/>
      <c r="K8" s="121"/>
      <c r="L8" s="3" t="s">
        <v>24</v>
      </c>
      <c r="M8" s="40"/>
    </row>
    <row r="9" spans="1:14">
      <c r="A9" s="86" t="s">
        <v>30</v>
      </c>
      <c r="B9" s="87"/>
      <c r="C9" s="6" t="s">
        <v>6</v>
      </c>
      <c r="D9" s="9" t="s">
        <v>12</v>
      </c>
      <c r="E9" s="5" t="s">
        <v>15</v>
      </c>
      <c r="F9" s="83"/>
      <c r="G9" s="84"/>
      <c r="H9" s="84"/>
      <c r="I9" s="86" t="s">
        <v>30</v>
      </c>
      <c r="J9" s="87"/>
      <c r="K9" s="6" t="s">
        <v>6</v>
      </c>
      <c r="L9" s="9" t="s">
        <v>12</v>
      </c>
      <c r="M9" s="5" t="s">
        <v>15</v>
      </c>
    </row>
    <row r="10" spans="1:14">
      <c r="A10" s="95" t="s">
        <v>72</v>
      </c>
      <c r="B10" s="95"/>
      <c r="C10" s="4" t="s">
        <v>18</v>
      </c>
      <c r="D10" s="38"/>
      <c r="E10" s="39">
        <v>7896259364</v>
      </c>
      <c r="F10" s="83"/>
      <c r="G10" s="84"/>
      <c r="H10" s="84"/>
      <c r="I10" s="88" t="s">
        <v>75</v>
      </c>
      <c r="J10" s="89"/>
      <c r="K10" s="4" t="s">
        <v>18</v>
      </c>
      <c r="L10" s="38">
        <v>8812964415</v>
      </c>
      <c r="M10" s="39"/>
    </row>
    <row r="11" spans="1:14">
      <c r="A11" s="95" t="s">
        <v>73</v>
      </c>
      <c r="B11" s="95"/>
      <c r="C11" s="4" t="s">
        <v>19</v>
      </c>
      <c r="D11" s="38"/>
      <c r="E11" s="39">
        <v>9864088962</v>
      </c>
      <c r="F11" s="83"/>
      <c r="G11" s="84"/>
      <c r="H11" s="84"/>
      <c r="I11" s="90" t="s">
        <v>76</v>
      </c>
      <c r="J11" s="91"/>
      <c r="K11" s="20" t="s">
        <v>18</v>
      </c>
      <c r="L11" s="38">
        <v>8486643222</v>
      </c>
      <c r="M11" s="39"/>
    </row>
    <row r="12" spans="1:14">
      <c r="A12" s="95" t="s">
        <v>74</v>
      </c>
      <c r="B12" s="95"/>
      <c r="C12" s="4" t="s">
        <v>20</v>
      </c>
      <c r="D12" s="38"/>
      <c r="E12" s="39">
        <v>7896259364</v>
      </c>
      <c r="F12" s="83"/>
      <c r="G12" s="84"/>
      <c r="H12" s="84"/>
      <c r="I12" s="88" t="s">
        <v>77</v>
      </c>
      <c r="J12" s="89"/>
      <c r="K12" s="4" t="s">
        <v>20</v>
      </c>
      <c r="L12" s="38">
        <v>9957806346</v>
      </c>
      <c r="M12" s="39"/>
    </row>
    <row r="13" spans="1:14">
      <c r="A13" s="95" t="s">
        <v>78</v>
      </c>
      <c r="B13" s="95"/>
      <c r="C13" s="4" t="s">
        <v>21</v>
      </c>
      <c r="D13" s="38"/>
      <c r="E13" s="39">
        <v>8134068060</v>
      </c>
      <c r="F13" s="83"/>
      <c r="G13" s="84"/>
      <c r="H13" s="84"/>
      <c r="I13" s="88" t="s">
        <v>82</v>
      </c>
      <c r="J13" s="89"/>
      <c r="K13" s="4" t="s">
        <v>21</v>
      </c>
      <c r="L13" s="38">
        <v>8011121719</v>
      </c>
      <c r="M13" s="39"/>
    </row>
    <row r="14" spans="1:14">
      <c r="A14" s="92" t="s">
        <v>23</v>
      </c>
      <c r="B14" s="93"/>
      <c r="C14" s="94"/>
      <c r="D14" s="117" t="s">
        <v>595</v>
      </c>
      <c r="E14" s="118"/>
      <c r="F14" s="83"/>
      <c r="G14" s="84"/>
      <c r="H14" s="84"/>
      <c r="I14" s="85"/>
      <c r="J14" s="85"/>
      <c r="K14" s="85"/>
      <c r="L14" s="85"/>
      <c r="M14" s="85"/>
      <c r="N14" s="8"/>
    </row>
    <row r="15" spans="1:14">
      <c r="A15" s="80"/>
      <c r="B15" s="80"/>
      <c r="C15" s="80"/>
      <c r="D15" s="80"/>
      <c r="E15" s="80"/>
      <c r="F15" s="80"/>
      <c r="G15" s="80"/>
      <c r="H15" s="80"/>
      <c r="I15" s="80"/>
      <c r="J15" s="80"/>
      <c r="K15" s="80"/>
      <c r="L15" s="80"/>
      <c r="M15" s="80"/>
    </row>
    <row r="16" spans="1:14">
      <c r="A16" s="79" t="s">
        <v>48</v>
      </c>
      <c r="B16" s="79"/>
      <c r="C16" s="79"/>
      <c r="D16" s="79"/>
      <c r="E16" s="79"/>
      <c r="F16" s="79"/>
      <c r="G16" s="79"/>
      <c r="H16" s="79"/>
      <c r="I16" s="79"/>
      <c r="J16" s="79"/>
      <c r="K16" s="79"/>
      <c r="L16" s="79"/>
      <c r="M16" s="79"/>
    </row>
    <row r="17" spans="1:13" ht="32.25" customHeight="1">
      <c r="A17" s="115" t="s">
        <v>60</v>
      </c>
      <c r="B17" s="115"/>
      <c r="C17" s="115"/>
      <c r="D17" s="115"/>
      <c r="E17" s="115"/>
      <c r="F17" s="115"/>
      <c r="G17" s="115"/>
      <c r="H17" s="115"/>
      <c r="I17" s="115"/>
      <c r="J17" s="115"/>
      <c r="K17" s="115"/>
      <c r="L17" s="115"/>
      <c r="M17" s="115"/>
    </row>
    <row r="18" spans="1:13">
      <c r="A18" s="78" t="s">
        <v>61</v>
      </c>
      <c r="B18" s="78"/>
      <c r="C18" s="78"/>
      <c r="D18" s="78"/>
      <c r="E18" s="78"/>
      <c r="F18" s="78"/>
      <c r="G18" s="78"/>
      <c r="H18" s="78"/>
      <c r="I18" s="78"/>
      <c r="J18" s="78"/>
      <c r="K18" s="78"/>
      <c r="L18" s="78"/>
      <c r="M18" s="78"/>
    </row>
    <row r="19" spans="1:13">
      <c r="A19" s="78" t="s">
        <v>49</v>
      </c>
      <c r="B19" s="78"/>
      <c r="C19" s="78"/>
      <c r="D19" s="78"/>
      <c r="E19" s="78"/>
      <c r="F19" s="78"/>
      <c r="G19" s="78"/>
      <c r="H19" s="78"/>
      <c r="I19" s="78"/>
      <c r="J19" s="78"/>
      <c r="K19" s="78"/>
      <c r="L19" s="78"/>
      <c r="M19" s="78"/>
    </row>
    <row r="20" spans="1:13">
      <c r="A20" s="78" t="s">
        <v>43</v>
      </c>
      <c r="B20" s="78"/>
      <c r="C20" s="78"/>
      <c r="D20" s="78"/>
      <c r="E20" s="78"/>
      <c r="F20" s="78"/>
      <c r="G20" s="78"/>
      <c r="H20" s="78"/>
      <c r="I20" s="78"/>
      <c r="J20" s="78"/>
      <c r="K20" s="78"/>
      <c r="L20" s="78"/>
      <c r="M20" s="78"/>
    </row>
    <row r="21" spans="1:13">
      <c r="A21" s="78" t="s">
        <v>50</v>
      </c>
      <c r="B21" s="78"/>
      <c r="C21" s="78"/>
      <c r="D21" s="78"/>
      <c r="E21" s="78"/>
      <c r="F21" s="78"/>
      <c r="G21" s="78"/>
      <c r="H21" s="78"/>
      <c r="I21" s="78"/>
      <c r="J21" s="78"/>
      <c r="K21" s="78"/>
      <c r="L21" s="78"/>
      <c r="M21" s="78"/>
    </row>
    <row r="22" spans="1:13">
      <c r="A22" s="78" t="s">
        <v>44</v>
      </c>
      <c r="B22" s="78"/>
      <c r="C22" s="78"/>
      <c r="D22" s="78"/>
      <c r="E22" s="78"/>
      <c r="F22" s="78"/>
      <c r="G22" s="78"/>
      <c r="H22" s="78"/>
      <c r="I22" s="78"/>
      <c r="J22" s="78"/>
      <c r="K22" s="78"/>
      <c r="L22" s="78"/>
      <c r="M22" s="78"/>
    </row>
    <row r="23" spans="1:13">
      <c r="A23" s="116" t="s">
        <v>53</v>
      </c>
      <c r="B23" s="116"/>
      <c r="C23" s="116"/>
      <c r="D23" s="116"/>
      <c r="E23" s="116"/>
      <c r="F23" s="116"/>
      <c r="G23" s="116"/>
      <c r="H23" s="116"/>
      <c r="I23" s="116"/>
      <c r="J23" s="116"/>
      <c r="K23" s="116"/>
      <c r="L23" s="116"/>
      <c r="M23" s="116"/>
    </row>
    <row r="24" spans="1:13">
      <c r="A24" s="78" t="s">
        <v>45</v>
      </c>
      <c r="B24" s="78"/>
      <c r="C24" s="78"/>
      <c r="D24" s="78"/>
      <c r="E24" s="78"/>
      <c r="F24" s="78"/>
      <c r="G24" s="78"/>
      <c r="H24" s="78"/>
      <c r="I24" s="78"/>
      <c r="J24" s="78"/>
      <c r="K24" s="78"/>
      <c r="L24" s="78"/>
      <c r="M24" s="78"/>
    </row>
    <row r="25" spans="1:13">
      <c r="A25" s="78" t="s">
        <v>46</v>
      </c>
      <c r="B25" s="78"/>
      <c r="C25" s="78"/>
      <c r="D25" s="78"/>
      <c r="E25" s="78"/>
      <c r="F25" s="78"/>
      <c r="G25" s="78"/>
      <c r="H25" s="78"/>
      <c r="I25" s="78"/>
      <c r="J25" s="78"/>
      <c r="K25" s="78"/>
      <c r="L25" s="78"/>
      <c r="M25" s="78"/>
    </row>
    <row r="26" spans="1:13">
      <c r="A26" s="78" t="s">
        <v>47</v>
      </c>
      <c r="B26" s="78"/>
      <c r="C26" s="78"/>
      <c r="D26" s="78"/>
      <c r="E26" s="78"/>
      <c r="F26" s="78"/>
      <c r="G26" s="78"/>
      <c r="H26" s="78"/>
      <c r="I26" s="78"/>
      <c r="J26" s="78"/>
      <c r="K26" s="78"/>
      <c r="L26" s="78"/>
      <c r="M26" s="78"/>
    </row>
    <row r="27" spans="1:13">
      <c r="A27" s="114" t="s">
        <v>51</v>
      </c>
      <c r="B27" s="114"/>
      <c r="C27" s="114"/>
      <c r="D27" s="114"/>
      <c r="E27" s="114"/>
      <c r="F27" s="114"/>
      <c r="G27" s="114"/>
      <c r="H27" s="114"/>
      <c r="I27" s="114"/>
      <c r="J27" s="114"/>
      <c r="K27" s="114"/>
      <c r="L27" s="114"/>
      <c r="M27" s="114"/>
    </row>
    <row r="28" spans="1:13">
      <c r="A28" s="78" t="s">
        <v>52</v>
      </c>
      <c r="B28" s="78"/>
      <c r="C28" s="78"/>
      <c r="D28" s="78"/>
      <c r="E28" s="78"/>
      <c r="F28" s="78"/>
      <c r="G28" s="78"/>
      <c r="H28" s="78"/>
      <c r="I28" s="78"/>
      <c r="J28" s="78"/>
      <c r="K28" s="78"/>
      <c r="L28" s="78"/>
      <c r="M28" s="78"/>
    </row>
    <row r="29" spans="1:13" ht="44.25" customHeight="1">
      <c r="A29" s="112" t="s">
        <v>62</v>
      </c>
      <c r="B29" s="112"/>
      <c r="C29" s="112"/>
      <c r="D29" s="112"/>
      <c r="E29" s="112"/>
      <c r="F29" s="112"/>
      <c r="G29" s="112"/>
      <c r="H29" s="112"/>
      <c r="I29" s="112"/>
      <c r="J29" s="112"/>
      <c r="K29" s="112"/>
      <c r="L29" s="112"/>
      <c r="M29" s="112"/>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hyperlinks>
    <hyperlink ref="D14" r:id="rId1"/>
  </hyperlinks>
  <printOptions horizontalCentered="1"/>
  <pageMargins left="0.37" right="0.23" top="0.43" bottom="0.45" header="0.3" footer="0.3"/>
  <pageSetup paperSize="9" scale="91" orientation="landscape" horizontalDpi="0" verticalDpi="0"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13.5703125"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4" t="s">
        <v>672</v>
      </c>
      <c r="B1" s="124"/>
      <c r="C1" s="124"/>
      <c r="D1" s="125"/>
      <c r="E1" s="125"/>
      <c r="F1" s="125"/>
      <c r="G1" s="125"/>
      <c r="H1" s="125"/>
      <c r="I1" s="125"/>
      <c r="J1" s="125"/>
      <c r="K1" s="125"/>
      <c r="L1" s="125"/>
      <c r="M1" s="125"/>
      <c r="N1" s="125"/>
      <c r="O1" s="125"/>
      <c r="P1" s="125"/>
      <c r="Q1" s="125"/>
      <c r="R1" s="125"/>
      <c r="S1" s="125"/>
    </row>
    <row r="2" spans="1:20" ht="16.5" customHeight="1">
      <c r="A2" s="128" t="s">
        <v>63</v>
      </c>
      <c r="B2" s="129"/>
      <c r="C2" s="129"/>
      <c r="D2" s="25">
        <v>43374</v>
      </c>
      <c r="E2" s="22"/>
      <c r="F2" s="22"/>
      <c r="G2" s="22"/>
      <c r="H2" s="22"/>
      <c r="I2" s="22"/>
      <c r="J2" s="22"/>
      <c r="K2" s="22"/>
      <c r="L2" s="22"/>
      <c r="M2" s="22"/>
      <c r="N2" s="22"/>
      <c r="O2" s="22"/>
      <c r="P2" s="22"/>
      <c r="Q2" s="22"/>
      <c r="R2" s="22"/>
      <c r="S2" s="22"/>
    </row>
    <row r="3" spans="1:20" ht="24" customHeight="1">
      <c r="A3" s="123" t="s">
        <v>14</v>
      </c>
      <c r="B3" s="126" t="s">
        <v>65</v>
      </c>
      <c r="C3" s="122" t="s">
        <v>7</v>
      </c>
      <c r="D3" s="122" t="s">
        <v>59</v>
      </c>
      <c r="E3" s="122" t="s">
        <v>16</v>
      </c>
      <c r="F3" s="130" t="s">
        <v>17</v>
      </c>
      <c r="G3" s="122" t="s">
        <v>8</v>
      </c>
      <c r="H3" s="122"/>
      <c r="I3" s="122"/>
      <c r="J3" s="122" t="s">
        <v>35</v>
      </c>
      <c r="K3" s="126" t="s">
        <v>37</v>
      </c>
      <c r="L3" s="126" t="s">
        <v>54</v>
      </c>
      <c r="M3" s="126" t="s">
        <v>55</v>
      </c>
      <c r="N3" s="126" t="s">
        <v>38</v>
      </c>
      <c r="O3" s="126" t="s">
        <v>39</v>
      </c>
      <c r="P3" s="123" t="s">
        <v>58</v>
      </c>
      <c r="Q3" s="122" t="s">
        <v>56</v>
      </c>
      <c r="R3" s="122" t="s">
        <v>36</v>
      </c>
      <c r="S3" s="122" t="s">
        <v>57</v>
      </c>
      <c r="T3" s="122" t="s">
        <v>13</v>
      </c>
    </row>
    <row r="4" spans="1:20" ht="25.5" customHeight="1">
      <c r="A4" s="123"/>
      <c r="B4" s="131"/>
      <c r="C4" s="122"/>
      <c r="D4" s="122"/>
      <c r="E4" s="122"/>
      <c r="F4" s="130"/>
      <c r="G4" s="15" t="s">
        <v>9</v>
      </c>
      <c r="H4" s="15" t="s">
        <v>10</v>
      </c>
      <c r="I4" s="11" t="s">
        <v>11</v>
      </c>
      <c r="J4" s="122"/>
      <c r="K4" s="127"/>
      <c r="L4" s="127"/>
      <c r="M4" s="127"/>
      <c r="N4" s="127"/>
      <c r="O4" s="127"/>
      <c r="P4" s="123"/>
      <c r="Q4" s="123"/>
      <c r="R4" s="122"/>
      <c r="S4" s="122"/>
      <c r="T4" s="122"/>
    </row>
    <row r="5" spans="1:20">
      <c r="A5" s="4">
        <v>1</v>
      </c>
      <c r="B5" s="17" t="s">
        <v>66</v>
      </c>
      <c r="C5" s="18" t="s">
        <v>600</v>
      </c>
      <c r="D5" s="18" t="s">
        <v>27</v>
      </c>
      <c r="E5" s="19">
        <v>18030217827</v>
      </c>
      <c r="F5" s="18" t="s">
        <v>100</v>
      </c>
      <c r="G5" s="19">
        <v>90</v>
      </c>
      <c r="H5" s="19">
        <v>60</v>
      </c>
      <c r="I5" s="52">
        <f t="shared" ref="I5:I10" si="0">+G5+H5</f>
        <v>150</v>
      </c>
      <c r="J5" s="18"/>
      <c r="K5" s="18"/>
      <c r="L5" s="18"/>
      <c r="M5" s="18"/>
      <c r="N5" s="18"/>
      <c r="O5" s="18"/>
      <c r="P5" s="24">
        <v>43374</v>
      </c>
      <c r="Q5" s="18" t="s">
        <v>89</v>
      </c>
      <c r="R5" s="18"/>
      <c r="S5" s="18"/>
      <c r="T5" s="18"/>
    </row>
    <row r="6" spans="1:20">
      <c r="A6" s="4">
        <v>2</v>
      </c>
      <c r="B6" s="17"/>
      <c r="C6" s="18"/>
      <c r="D6" s="18"/>
      <c r="E6" s="19"/>
      <c r="F6" s="18"/>
      <c r="G6" s="19"/>
      <c r="H6" s="19"/>
      <c r="I6" s="52"/>
      <c r="J6" s="18"/>
      <c r="K6" s="18"/>
      <c r="L6" s="18"/>
      <c r="M6" s="18"/>
      <c r="N6" s="18"/>
      <c r="O6" s="18"/>
      <c r="P6" s="24"/>
      <c r="Q6" s="18"/>
      <c r="R6" s="18"/>
      <c r="S6" s="18"/>
      <c r="T6" s="18"/>
    </row>
    <row r="7" spans="1:20" ht="33">
      <c r="A7" s="4">
        <v>3</v>
      </c>
      <c r="B7" s="17" t="s">
        <v>66</v>
      </c>
      <c r="C7" s="18"/>
      <c r="D7" s="18"/>
      <c r="E7" s="19"/>
      <c r="F7" s="18"/>
      <c r="G7" s="19"/>
      <c r="H7" s="19"/>
      <c r="I7" s="52"/>
      <c r="J7" s="18"/>
      <c r="K7" s="18"/>
      <c r="L7" s="18"/>
      <c r="M7" s="18"/>
      <c r="N7" s="18"/>
      <c r="O7" s="18"/>
      <c r="P7" s="24">
        <v>43375</v>
      </c>
      <c r="Q7" s="18" t="s">
        <v>90</v>
      </c>
      <c r="R7" s="18"/>
      <c r="S7" s="18"/>
      <c r="T7" s="18" t="s">
        <v>601</v>
      </c>
    </row>
    <row r="8" spans="1:20" ht="33">
      <c r="A8" s="4">
        <v>4</v>
      </c>
      <c r="B8" s="17" t="s">
        <v>66</v>
      </c>
      <c r="C8" s="18" t="s">
        <v>602</v>
      </c>
      <c r="D8" s="18" t="s">
        <v>27</v>
      </c>
      <c r="E8" s="19">
        <v>219702</v>
      </c>
      <c r="F8" s="18" t="s">
        <v>100</v>
      </c>
      <c r="G8" s="19">
        <v>75</v>
      </c>
      <c r="H8" s="19">
        <v>70</v>
      </c>
      <c r="I8" s="52">
        <f t="shared" si="0"/>
        <v>145</v>
      </c>
      <c r="J8" s="18"/>
      <c r="K8" s="18"/>
      <c r="L8" s="18"/>
      <c r="M8" s="18"/>
      <c r="N8" s="18"/>
      <c r="O8" s="18"/>
      <c r="P8" s="24">
        <v>43376</v>
      </c>
      <c r="Q8" s="18" t="s">
        <v>91</v>
      </c>
      <c r="R8" s="18"/>
      <c r="S8" s="18"/>
      <c r="T8" s="18"/>
    </row>
    <row r="9" spans="1:20">
      <c r="A9" s="4">
        <v>5</v>
      </c>
      <c r="B9" s="17" t="s">
        <v>66</v>
      </c>
      <c r="C9" s="18" t="s">
        <v>603</v>
      </c>
      <c r="D9" s="18" t="s">
        <v>29</v>
      </c>
      <c r="E9" s="19">
        <v>22</v>
      </c>
      <c r="F9" s="18"/>
      <c r="G9" s="19">
        <v>40</v>
      </c>
      <c r="H9" s="19">
        <v>40</v>
      </c>
      <c r="I9" s="52">
        <f t="shared" si="0"/>
        <v>80</v>
      </c>
      <c r="J9" s="18">
        <v>9957200730</v>
      </c>
      <c r="K9" s="18"/>
      <c r="L9" s="18"/>
      <c r="M9" s="18"/>
      <c r="N9" s="18"/>
      <c r="O9" s="18"/>
      <c r="P9" s="24">
        <v>43377</v>
      </c>
      <c r="Q9" s="18" t="s">
        <v>92</v>
      </c>
      <c r="R9" s="18"/>
      <c r="S9" s="18"/>
      <c r="T9" s="18"/>
    </row>
    <row r="10" spans="1:20">
      <c r="A10" s="4">
        <v>6</v>
      </c>
      <c r="B10" s="17"/>
      <c r="C10" s="18" t="s">
        <v>604</v>
      </c>
      <c r="D10" s="18" t="s">
        <v>29</v>
      </c>
      <c r="E10" s="19">
        <v>339</v>
      </c>
      <c r="F10" s="18"/>
      <c r="G10" s="19">
        <v>32</v>
      </c>
      <c r="H10" s="19">
        <v>30</v>
      </c>
      <c r="I10" s="52">
        <f t="shared" si="0"/>
        <v>62</v>
      </c>
      <c r="J10" s="18">
        <v>8721999311</v>
      </c>
      <c r="K10" s="18"/>
      <c r="L10" s="18"/>
      <c r="M10" s="18"/>
      <c r="N10" s="18"/>
      <c r="O10" s="18"/>
      <c r="P10" s="24">
        <v>43377</v>
      </c>
      <c r="Q10" s="18" t="s">
        <v>92</v>
      </c>
      <c r="R10" s="18"/>
      <c r="S10" s="18"/>
      <c r="T10" s="18"/>
    </row>
    <row r="11" spans="1:20">
      <c r="A11" s="4">
        <v>7</v>
      </c>
      <c r="B11" s="17" t="s">
        <v>66</v>
      </c>
      <c r="C11" s="18" t="s">
        <v>605</v>
      </c>
      <c r="D11" s="18" t="s">
        <v>27</v>
      </c>
      <c r="E11" s="19">
        <v>217828</v>
      </c>
      <c r="F11" s="18" t="s">
        <v>97</v>
      </c>
      <c r="G11" s="19">
        <v>0</v>
      </c>
      <c r="H11" s="19">
        <v>57</v>
      </c>
      <c r="I11" s="52">
        <v>57</v>
      </c>
      <c r="J11" s="18"/>
      <c r="K11" s="18"/>
      <c r="L11" s="18"/>
      <c r="M11" s="18"/>
      <c r="N11" s="18"/>
      <c r="O11" s="18"/>
      <c r="P11" s="24">
        <v>43378</v>
      </c>
      <c r="Q11" s="18" t="s">
        <v>93</v>
      </c>
      <c r="R11" s="18"/>
      <c r="S11" s="18"/>
      <c r="T11" s="18"/>
    </row>
    <row r="12" spans="1:20">
      <c r="A12" s="4">
        <v>8</v>
      </c>
      <c r="B12" s="17" t="s">
        <v>66</v>
      </c>
      <c r="C12" s="18" t="s">
        <v>606</v>
      </c>
      <c r="D12" s="18" t="s">
        <v>27</v>
      </c>
      <c r="E12" s="19">
        <v>211307</v>
      </c>
      <c r="F12" s="18" t="s">
        <v>97</v>
      </c>
      <c r="G12" s="19">
        <v>34</v>
      </c>
      <c r="H12" s="19">
        <v>25</v>
      </c>
      <c r="I12" s="52">
        <v>59</v>
      </c>
      <c r="J12" s="18">
        <v>7399821857</v>
      </c>
      <c r="K12" s="18"/>
      <c r="L12" s="18"/>
      <c r="M12" s="18"/>
      <c r="N12" s="18"/>
      <c r="O12" s="18"/>
      <c r="P12" s="24">
        <v>43378</v>
      </c>
      <c r="Q12" s="18" t="s">
        <v>93</v>
      </c>
      <c r="R12" s="18"/>
      <c r="S12" s="18"/>
      <c r="T12" s="18"/>
    </row>
    <row r="13" spans="1:20" ht="33">
      <c r="A13" s="4">
        <v>9</v>
      </c>
      <c r="B13" s="17" t="s">
        <v>66</v>
      </c>
      <c r="C13" s="18" t="s">
        <v>96</v>
      </c>
      <c r="D13" s="18"/>
      <c r="E13" s="19"/>
      <c r="F13" s="18"/>
      <c r="G13" s="19"/>
      <c r="H13" s="19"/>
      <c r="I13" s="52"/>
      <c r="J13" s="18"/>
      <c r="K13" s="18"/>
      <c r="L13" s="18"/>
      <c r="M13" s="18"/>
      <c r="N13" s="18"/>
      <c r="O13" s="18"/>
      <c r="P13" s="24">
        <v>43379</v>
      </c>
      <c r="Q13" s="18" t="s">
        <v>94</v>
      </c>
      <c r="R13" s="18"/>
      <c r="S13" s="18"/>
      <c r="T13" s="18"/>
    </row>
    <row r="14" spans="1:20">
      <c r="A14" s="4">
        <v>10</v>
      </c>
      <c r="B14" s="17" t="s">
        <v>66</v>
      </c>
      <c r="C14" s="18"/>
      <c r="D14" s="18"/>
      <c r="E14" s="19"/>
      <c r="F14" s="18"/>
      <c r="G14" s="19"/>
      <c r="H14" s="19"/>
      <c r="I14" s="52"/>
      <c r="J14" s="18"/>
      <c r="K14" s="18"/>
      <c r="L14" s="18"/>
      <c r="M14" s="18"/>
      <c r="N14" s="18"/>
      <c r="O14" s="18"/>
      <c r="P14" s="24">
        <v>43380</v>
      </c>
      <c r="Q14" s="18" t="s">
        <v>95</v>
      </c>
      <c r="R14" s="18"/>
      <c r="S14" s="18"/>
      <c r="T14" s="18"/>
    </row>
    <row r="15" spans="1:20" ht="33">
      <c r="A15" s="4">
        <v>11</v>
      </c>
      <c r="B15" s="17"/>
      <c r="C15" s="18"/>
      <c r="D15" s="18"/>
      <c r="E15" s="19"/>
      <c r="F15" s="18"/>
      <c r="G15" s="19"/>
      <c r="H15" s="19"/>
      <c r="I15" s="52"/>
      <c r="J15" s="18"/>
      <c r="K15" s="18"/>
      <c r="L15" s="18"/>
      <c r="M15" s="18"/>
      <c r="N15" s="18"/>
      <c r="O15" s="18"/>
      <c r="P15" s="24">
        <v>43381</v>
      </c>
      <c r="Q15" s="18" t="s">
        <v>89</v>
      </c>
      <c r="R15" s="18"/>
      <c r="S15" s="18"/>
      <c r="T15" s="18" t="s">
        <v>607</v>
      </c>
    </row>
    <row r="16" spans="1:20" ht="33">
      <c r="A16" s="4">
        <v>12</v>
      </c>
      <c r="B16" s="17" t="s">
        <v>66</v>
      </c>
      <c r="C16" s="18" t="s">
        <v>608</v>
      </c>
      <c r="D16" s="18" t="s">
        <v>27</v>
      </c>
      <c r="E16" s="19">
        <v>225814</v>
      </c>
      <c r="F16" s="18" t="s">
        <v>100</v>
      </c>
      <c r="G16" s="19">
        <v>87</v>
      </c>
      <c r="H16" s="19">
        <v>60</v>
      </c>
      <c r="I16" s="52">
        <v>147</v>
      </c>
      <c r="J16" s="18"/>
      <c r="K16" s="18"/>
      <c r="L16" s="18"/>
      <c r="M16" s="18"/>
      <c r="N16" s="18"/>
      <c r="O16" s="18"/>
      <c r="P16" s="24">
        <v>43382</v>
      </c>
      <c r="Q16" s="18" t="s">
        <v>90</v>
      </c>
      <c r="R16" s="18"/>
      <c r="S16" s="18"/>
      <c r="T16" s="18"/>
    </row>
    <row r="17" spans="1:20" ht="33">
      <c r="A17" s="4">
        <v>13</v>
      </c>
      <c r="B17" s="17" t="s">
        <v>66</v>
      </c>
      <c r="C17" s="18" t="s">
        <v>609</v>
      </c>
      <c r="D17" s="18" t="s">
        <v>27</v>
      </c>
      <c r="E17" s="19">
        <v>225802</v>
      </c>
      <c r="F17" s="18" t="s">
        <v>88</v>
      </c>
      <c r="G17" s="19">
        <v>32</v>
      </c>
      <c r="H17" s="19">
        <v>20</v>
      </c>
      <c r="I17" s="52">
        <v>52</v>
      </c>
      <c r="J17" s="18">
        <v>9954095140</v>
      </c>
      <c r="K17" s="18"/>
      <c r="L17" s="18"/>
      <c r="M17" s="18"/>
      <c r="N17" s="18"/>
      <c r="O17" s="18"/>
      <c r="P17" s="24">
        <v>43383</v>
      </c>
      <c r="Q17" s="18" t="s">
        <v>91</v>
      </c>
      <c r="R17" s="18"/>
      <c r="S17" s="18"/>
      <c r="T17" s="18"/>
    </row>
    <row r="18" spans="1:20" ht="33">
      <c r="A18" s="4">
        <v>14</v>
      </c>
      <c r="B18" s="17" t="s">
        <v>66</v>
      </c>
      <c r="C18" s="18" t="s">
        <v>610</v>
      </c>
      <c r="D18" s="18" t="s">
        <v>27</v>
      </c>
      <c r="E18" s="19">
        <v>225804</v>
      </c>
      <c r="F18" s="18" t="s">
        <v>97</v>
      </c>
      <c r="G18" s="19">
        <v>12</v>
      </c>
      <c r="H18" s="19">
        <v>14</v>
      </c>
      <c r="I18" s="52">
        <v>26</v>
      </c>
      <c r="J18" s="18"/>
      <c r="K18" s="18"/>
      <c r="L18" s="18"/>
      <c r="M18" s="18"/>
      <c r="N18" s="18"/>
      <c r="O18" s="18"/>
      <c r="P18" s="24">
        <v>43383</v>
      </c>
      <c r="Q18" s="18" t="s">
        <v>91</v>
      </c>
      <c r="R18" s="18"/>
      <c r="S18" s="18"/>
      <c r="T18" s="18"/>
    </row>
    <row r="19" spans="1:20" ht="33">
      <c r="A19" s="4">
        <v>15</v>
      </c>
      <c r="B19" s="17" t="s">
        <v>66</v>
      </c>
      <c r="C19" s="18" t="s">
        <v>611</v>
      </c>
      <c r="D19" s="18" t="s">
        <v>27</v>
      </c>
      <c r="E19" s="19">
        <v>225805</v>
      </c>
      <c r="F19" s="18" t="s">
        <v>88</v>
      </c>
      <c r="G19" s="19">
        <v>34</v>
      </c>
      <c r="H19" s="19">
        <v>30</v>
      </c>
      <c r="I19" s="52">
        <v>64</v>
      </c>
      <c r="J19" s="18">
        <v>9957025699</v>
      </c>
      <c r="K19" s="18"/>
      <c r="L19" s="18"/>
      <c r="M19" s="18"/>
      <c r="N19" s="18"/>
      <c r="O19" s="18"/>
      <c r="P19" s="24">
        <v>43383</v>
      </c>
      <c r="Q19" s="18" t="s">
        <v>91</v>
      </c>
      <c r="R19" s="18"/>
      <c r="S19" s="18"/>
      <c r="T19" s="18"/>
    </row>
    <row r="20" spans="1:20">
      <c r="A20" s="4">
        <v>16</v>
      </c>
      <c r="B20" s="17" t="s">
        <v>66</v>
      </c>
      <c r="C20" s="18" t="s">
        <v>612</v>
      </c>
      <c r="D20" s="18" t="s">
        <v>29</v>
      </c>
      <c r="E20" s="19">
        <v>307</v>
      </c>
      <c r="F20" s="18"/>
      <c r="G20" s="19">
        <v>49</v>
      </c>
      <c r="H20" s="19">
        <v>31</v>
      </c>
      <c r="I20" s="52">
        <v>80</v>
      </c>
      <c r="J20" s="18">
        <v>9954961646</v>
      </c>
      <c r="K20" s="18"/>
      <c r="L20" s="18"/>
      <c r="M20" s="18"/>
      <c r="N20" s="18"/>
      <c r="O20" s="18"/>
      <c r="P20" s="24">
        <v>43384</v>
      </c>
      <c r="Q20" s="18" t="s">
        <v>92</v>
      </c>
      <c r="R20" s="18"/>
      <c r="S20" s="18"/>
      <c r="T20" s="18"/>
    </row>
    <row r="21" spans="1:20">
      <c r="A21" s="4">
        <v>17</v>
      </c>
      <c r="B21" s="17" t="s">
        <v>66</v>
      </c>
      <c r="C21" s="18" t="s">
        <v>613</v>
      </c>
      <c r="D21" s="18" t="s">
        <v>29</v>
      </c>
      <c r="E21" s="19">
        <v>398</v>
      </c>
      <c r="F21" s="18"/>
      <c r="G21" s="19">
        <v>37</v>
      </c>
      <c r="H21" s="19">
        <v>30</v>
      </c>
      <c r="I21" s="52">
        <v>67</v>
      </c>
      <c r="J21" s="18">
        <v>8011318332</v>
      </c>
      <c r="K21" s="18"/>
      <c r="L21" s="18"/>
      <c r="M21" s="18"/>
      <c r="N21" s="18"/>
      <c r="O21" s="18"/>
      <c r="P21" s="24">
        <v>43384</v>
      </c>
      <c r="Q21" s="18" t="s">
        <v>92</v>
      </c>
      <c r="R21" s="18"/>
      <c r="S21" s="18"/>
      <c r="T21" s="18"/>
    </row>
    <row r="22" spans="1:20">
      <c r="A22" s="4">
        <v>18</v>
      </c>
      <c r="B22" s="17" t="s">
        <v>66</v>
      </c>
      <c r="C22" s="18" t="s">
        <v>614</v>
      </c>
      <c r="D22" s="18" t="s">
        <v>27</v>
      </c>
      <c r="E22" s="19">
        <v>206704</v>
      </c>
      <c r="F22" s="18" t="s">
        <v>88</v>
      </c>
      <c r="G22" s="19">
        <v>45</v>
      </c>
      <c r="H22" s="19">
        <v>40</v>
      </c>
      <c r="I22" s="52">
        <v>85</v>
      </c>
      <c r="J22" s="18">
        <v>9954538956</v>
      </c>
      <c r="K22" s="18"/>
      <c r="L22" s="18"/>
      <c r="M22" s="18"/>
      <c r="N22" s="18"/>
      <c r="O22" s="18"/>
      <c r="P22" s="24">
        <v>43385</v>
      </c>
      <c r="Q22" s="18" t="s">
        <v>93</v>
      </c>
      <c r="R22" s="18"/>
      <c r="S22" s="18"/>
      <c r="T22" s="18"/>
    </row>
    <row r="23" spans="1:20">
      <c r="A23" s="4">
        <v>19</v>
      </c>
      <c r="B23" s="17" t="s">
        <v>66</v>
      </c>
      <c r="C23" s="18" t="s">
        <v>615</v>
      </c>
      <c r="D23" s="18" t="s">
        <v>27</v>
      </c>
      <c r="E23" s="19">
        <v>206702</v>
      </c>
      <c r="F23" s="18" t="s">
        <v>97</v>
      </c>
      <c r="G23" s="19">
        <v>30</v>
      </c>
      <c r="H23" s="19">
        <v>38</v>
      </c>
      <c r="I23" s="52">
        <v>68</v>
      </c>
      <c r="J23" s="18">
        <v>9957250549</v>
      </c>
      <c r="K23" s="18"/>
      <c r="L23" s="18"/>
      <c r="M23" s="18"/>
      <c r="N23" s="18"/>
      <c r="O23" s="18"/>
      <c r="P23" s="24">
        <v>43385</v>
      </c>
      <c r="Q23" s="18" t="s">
        <v>93</v>
      </c>
      <c r="R23" s="18"/>
      <c r="S23" s="18"/>
      <c r="T23" s="18"/>
    </row>
    <row r="24" spans="1:20" ht="33">
      <c r="A24" s="4">
        <v>20</v>
      </c>
      <c r="B24" s="17" t="s">
        <v>66</v>
      </c>
      <c r="C24" s="18" t="s">
        <v>96</v>
      </c>
      <c r="D24" s="18"/>
      <c r="E24" s="19"/>
      <c r="F24" s="18"/>
      <c r="G24" s="19"/>
      <c r="H24" s="19"/>
      <c r="I24" s="52"/>
      <c r="J24" s="18"/>
      <c r="K24" s="18"/>
      <c r="L24" s="18"/>
      <c r="M24" s="18"/>
      <c r="N24" s="18"/>
      <c r="O24" s="18"/>
      <c r="P24" s="24">
        <v>43386</v>
      </c>
      <c r="Q24" s="18" t="s">
        <v>94</v>
      </c>
      <c r="R24" s="18"/>
      <c r="S24" s="18"/>
      <c r="T24" s="18"/>
    </row>
    <row r="25" spans="1:20">
      <c r="A25" s="4">
        <v>21</v>
      </c>
      <c r="B25" s="17" t="s">
        <v>66</v>
      </c>
      <c r="C25" s="18"/>
      <c r="D25" s="18"/>
      <c r="E25" s="19"/>
      <c r="F25" s="18"/>
      <c r="G25" s="19"/>
      <c r="H25" s="19"/>
      <c r="I25" s="52"/>
      <c r="J25" s="18"/>
      <c r="K25" s="18"/>
      <c r="L25" s="18"/>
      <c r="M25" s="18"/>
      <c r="N25" s="18"/>
      <c r="O25" s="18"/>
      <c r="P25" s="24">
        <v>43387</v>
      </c>
      <c r="Q25" s="18" t="s">
        <v>95</v>
      </c>
      <c r="R25" s="18"/>
      <c r="S25" s="18"/>
      <c r="T25" s="18"/>
    </row>
    <row r="26" spans="1:20">
      <c r="A26" s="4">
        <v>22</v>
      </c>
      <c r="B26" s="17" t="s">
        <v>66</v>
      </c>
      <c r="C26" s="18" t="s">
        <v>616</v>
      </c>
      <c r="D26" s="18" t="s">
        <v>27</v>
      </c>
      <c r="E26" s="19">
        <v>206701</v>
      </c>
      <c r="F26" s="18" t="s">
        <v>88</v>
      </c>
      <c r="G26" s="19">
        <v>85</v>
      </c>
      <c r="H26" s="19">
        <v>90</v>
      </c>
      <c r="I26" s="52">
        <v>175</v>
      </c>
      <c r="J26" s="18">
        <v>9957386305</v>
      </c>
      <c r="K26" s="18"/>
      <c r="L26" s="18"/>
      <c r="M26" s="18"/>
      <c r="N26" s="18"/>
      <c r="O26" s="18"/>
      <c r="P26" s="24">
        <v>43388</v>
      </c>
      <c r="Q26" s="18" t="s">
        <v>89</v>
      </c>
      <c r="R26" s="18"/>
      <c r="S26" s="18"/>
      <c r="T26" s="18"/>
    </row>
    <row r="27" spans="1:20" ht="33">
      <c r="A27" s="4">
        <v>23</v>
      </c>
      <c r="B27" s="17" t="s">
        <v>66</v>
      </c>
      <c r="C27" s="18"/>
      <c r="D27" s="18"/>
      <c r="E27" s="19"/>
      <c r="F27" s="18"/>
      <c r="G27" s="19"/>
      <c r="H27" s="19"/>
      <c r="I27" s="52"/>
      <c r="J27" s="18"/>
      <c r="K27" s="18"/>
      <c r="L27" s="18"/>
      <c r="M27" s="18"/>
      <c r="N27" s="18"/>
      <c r="O27" s="18"/>
      <c r="P27" s="24">
        <v>43389</v>
      </c>
      <c r="Q27" s="18" t="s">
        <v>90</v>
      </c>
      <c r="R27" s="18"/>
      <c r="S27" s="18"/>
      <c r="T27" s="18" t="s">
        <v>617</v>
      </c>
    </row>
    <row r="28" spans="1:20" ht="33">
      <c r="A28" s="4">
        <v>24</v>
      </c>
      <c r="B28" s="17" t="s">
        <v>66</v>
      </c>
      <c r="C28" s="18"/>
      <c r="D28" s="18"/>
      <c r="E28" s="19"/>
      <c r="F28" s="18"/>
      <c r="G28" s="19"/>
      <c r="H28" s="19"/>
      <c r="I28" s="52"/>
      <c r="J28" s="18"/>
      <c r="K28" s="18"/>
      <c r="L28" s="18"/>
      <c r="M28" s="18"/>
      <c r="N28" s="18"/>
      <c r="O28" s="18"/>
      <c r="P28" s="24">
        <v>43390</v>
      </c>
      <c r="Q28" s="18" t="s">
        <v>91</v>
      </c>
      <c r="R28" s="18"/>
      <c r="S28" s="18"/>
      <c r="T28" s="18" t="s">
        <v>617</v>
      </c>
    </row>
    <row r="29" spans="1:20" ht="33">
      <c r="A29" s="4">
        <v>25</v>
      </c>
      <c r="B29" s="17" t="s">
        <v>66</v>
      </c>
      <c r="C29" s="18"/>
      <c r="D29" s="18"/>
      <c r="E29" s="19"/>
      <c r="F29" s="18"/>
      <c r="G29" s="19"/>
      <c r="H29" s="19"/>
      <c r="I29" s="17"/>
      <c r="J29" s="18"/>
      <c r="K29" s="18"/>
      <c r="L29" s="18"/>
      <c r="M29" s="18"/>
      <c r="N29" s="18"/>
      <c r="O29" s="18"/>
      <c r="P29" s="24">
        <v>43391</v>
      </c>
      <c r="Q29" s="18" t="s">
        <v>92</v>
      </c>
      <c r="R29" s="18"/>
      <c r="S29" s="18"/>
      <c r="T29" s="18" t="s">
        <v>617</v>
      </c>
    </row>
    <row r="30" spans="1:20" ht="33">
      <c r="A30" s="4">
        <v>26</v>
      </c>
      <c r="B30" s="17" t="s">
        <v>66</v>
      </c>
      <c r="C30" s="18"/>
      <c r="D30" s="18"/>
      <c r="E30" s="19"/>
      <c r="F30" s="18"/>
      <c r="G30" s="19"/>
      <c r="H30" s="19"/>
      <c r="I30" s="17"/>
      <c r="J30" s="18"/>
      <c r="K30" s="18"/>
      <c r="L30" s="18"/>
      <c r="M30" s="18"/>
      <c r="N30" s="18"/>
      <c r="O30" s="18"/>
      <c r="P30" s="24">
        <v>43392</v>
      </c>
      <c r="Q30" s="18" t="s">
        <v>93</v>
      </c>
      <c r="R30" s="18"/>
      <c r="S30" s="18"/>
      <c r="T30" s="18" t="s">
        <v>617</v>
      </c>
    </row>
    <row r="31" spans="1:20" ht="33">
      <c r="A31" s="4">
        <v>27</v>
      </c>
      <c r="B31" s="17" t="s">
        <v>66</v>
      </c>
      <c r="C31" s="18" t="s">
        <v>96</v>
      </c>
      <c r="D31" s="18"/>
      <c r="E31" s="19"/>
      <c r="F31" s="18"/>
      <c r="G31" s="19"/>
      <c r="H31" s="19"/>
      <c r="I31" s="52"/>
      <c r="J31" s="18"/>
      <c r="K31" s="18"/>
      <c r="L31" s="18"/>
      <c r="M31" s="18"/>
      <c r="N31" s="18"/>
      <c r="O31" s="18"/>
      <c r="P31" s="24">
        <v>43393</v>
      </c>
      <c r="Q31" s="18" t="s">
        <v>94</v>
      </c>
      <c r="R31" s="18"/>
      <c r="S31" s="18"/>
      <c r="T31" s="18"/>
    </row>
    <row r="32" spans="1:20">
      <c r="A32" s="4">
        <v>28</v>
      </c>
      <c r="B32" s="17" t="s">
        <v>66</v>
      </c>
      <c r="C32" s="18"/>
      <c r="D32" s="18"/>
      <c r="E32" s="19"/>
      <c r="F32" s="18"/>
      <c r="G32" s="19"/>
      <c r="H32" s="19"/>
      <c r="I32" s="52"/>
      <c r="J32" s="18"/>
      <c r="K32" s="18"/>
      <c r="L32" s="18"/>
      <c r="M32" s="18"/>
      <c r="N32" s="18"/>
      <c r="O32" s="18"/>
      <c r="P32" s="24">
        <v>43394</v>
      </c>
      <c r="Q32" s="18" t="s">
        <v>95</v>
      </c>
      <c r="R32" s="18"/>
      <c r="S32" s="18"/>
      <c r="T32" s="18"/>
    </row>
    <row r="33" spans="1:20">
      <c r="A33" s="4">
        <v>29</v>
      </c>
      <c r="B33" s="17" t="s">
        <v>66</v>
      </c>
      <c r="C33" s="18" t="s">
        <v>618</v>
      </c>
      <c r="D33" s="18" t="s">
        <v>27</v>
      </c>
      <c r="E33" s="19">
        <v>221604</v>
      </c>
      <c r="F33" s="18" t="s">
        <v>88</v>
      </c>
      <c r="G33" s="19">
        <v>49</v>
      </c>
      <c r="H33" s="19">
        <v>33</v>
      </c>
      <c r="I33" s="52">
        <v>82</v>
      </c>
      <c r="J33" s="18">
        <v>9678041648</v>
      </c>
      <c r="K33" s="18"/>
      <c r="L33" s="18"/>
      <c r="M33" s="18"/>
      <c r="N33" s="18"/>
      <c r="O33" s="18"/>
      <c r="P33" s="24">
        <v>43395</v>
      </c>
      <c r="Q33" s="18" t="s">
        <v>89</v>
      </c>
      <c r="R33" s="18"/>
      <c r="S33" s="18"/>
      <c r="T33" s="18"/>
    </row>
    <row r="34" spans="1:20">
      <c r="A34" s="4">
        <v>30</v>
      </c>
      <c r="B34" s="17" t="s">
        <v>66</v>
      </c>
      <c r="C34" s="18" t="s">
        <v>619</v>
      </c>
      <c r="D34" s="18" t="s">
        <v>27</v>
      </c>
      <c r="E34" s="19">
        <v>221605</v>
      </c>
      <c r="F34" s="18" t="s">
        <v>88</v>
      </c>
      <c r="G34" s="19">
        <v>37</v>
      </c>
      <c r="H34" s="19">
        <v>20</v>
      </c>
      <c r="I34" s="52">
        <v>57</v>
      </c>
      <c r="J34" s="18">
        <v>9508098087</v>
      </c>
      <c r="K34" s="18"/>
      <c r="L34" s="18"/>
      <c r="M34" s="18"/>
      <c r="N34" s="18"/>
      <c r="O34" s="18"/>
      <c r="P34" s="24">
        <v>43395</v>
      </c>
      <c r="Q34" s="18" t="s">
        <v>89</v>
      </c>
      <c r="R34" s="18"/>
      <c r="S34" s="18"/>
      <c r="T34" s="18"/>
    </row>
    <row r="35" spans="1:20">
      <c r="A35" s="4">
        <v>31</v>
      </c>
      <c r="B35" s="17" t="s">
        <v>66</v>
      </c>
      <c r="C35" s="18" t="s">
        <v>620</v>
      </c>
      <c r="D35" s="18" t="s">
        <v>27</v>
      </c>
      <c r="E35" s="19">
        <v>221606</v>
      </c>
      <c r="F35" s="18" t="s">
        <v>100</v>
      </c>
      <c r="G35" s="19">
        <v>190</v>
      </c>
      <c r="H35" s="19">
        <v>179</v>
      </c>
      <c r="I35" s="52">
        <v>369</v>
      </c>
      <c r="J35" s="18">
        <v>9401302036</v>
      </c>
      <c r="K35" s="18"/>
      <c r="L35" s="18"/>
      <c r="M35" s="18"/>
      <c r="N35" s="18"/>
      <c r="O35" s="18"/>
      <c r="P35" s="24">
        <v>43396</v>
      </c>
      <c r="Q35" s="18" t="s">
        <v>90</v>
      </c>
      <c r="R35" s="18"/>
      <c r="S35" s="18"/>
      <c r="T35" s="18"/>
    </row>
    <row r="36" spans="1:20" ht="33">
      <c r="A36" s="4">
        <v>32</v>
      </c>
      <c r="B36" s="17" t="s">
        <v>66</v>
      </c>
      <c r="C36" s="18" t="s">
        <v>620</v>
      </c>
      <c r="D36" s="18" t="s">
        <v>27</v>
      </c>
      <c r="E36" s="19">
        <v>221606</v>
      </c>
      <c r="F36" s="18" t="s">
        <v>100</v>
      </c>
      <c r="G36" s="19">
        <v>190</v>
      </c>
      <c r="H36" s="19">
        <v>179</v>
      </c>
      <c r="I36" s="52">
        <v>369</v>
      </c>
      <c r="J36" s="18">
        <v>9401302036</v>
      </c>
      <c r="K36" s="18"/>
      <c r="L36" s="18"/>
      <c r="M36" s="18"/>
      <c r="N36" s="18"/>
      <c r="O36" s="18"/>
      <c r="P36" s="24">
        <v>43397</v>
      </c>
      <c r="Q36" s="18" t="s">
        <v>91</v>
      </c>
      <c r="R36" s="18"/>
      <c r="S36" s="18"/>
      <c r="T36" s="18"/>
    </row>
    <row r="37" spans="1:20">
      <c r="A37" s="4">
        <v>33</v>
      </c>
      <c r="B37" s="17" t="s">
        <v>66</v>
      </c>
      <c r="C37" s="18" t="s">
        <v>621</v>
      </c>
      <c r="D37" s="18" t="s">
        <v>29</v>
      </c>
      <c r="E37" s="19">
        <v>619</v>
      </c>
      <c r="F37" s="18"/>
      <c r="G37" s="19">
        <v>45</v>
      </c>
      <c r="H37" s="19">
        <v>45</v>
      </c>
      <c r="I37" s="52">
        <v>90</v>
      </c>
      <c r="J37" s="18">
        <v>9957059404</v>
      </c>
      <c r="K37" s="18"/>
      <c r="L37" s="18"/>
      <c r="M37" s="18"/>
      <c r="N37" s="18"/>
      <c r="O37" s="18"/>
      <c r="P37" s="24">
        <v>43398</v>
      </c>
      <c r="Q37" s="18" t="s">
        <v>92</v>
      </c>
      <c r="R37" s="18"/>
      <c r="S37" s="18"/>
      <c r="T37" s="18"/>
    </row>
    <row r="38" spans="1:20">
      <c r="A38" s="4">
        <v>34</v>
      </c>
      <c r="B38" s="17" t="s">
        <v>66</v>
      </c>
      <c r="C38" s="18" t="s">
        <v>622</v>
      </c>
      <c r="D38" s="18" t="s">
        <v>29</v>
      </c>
      <c r="E38" s="19">
        <v>632</v>
      </c>
      <c r="F38" s="18"/>
      <c r="G38" s="19">
        <v>35</v>
      </c>
      <c r="H38" s="19">
        <v>45</v>
      </c>
      <c r="I38" s="52">
        <v>80</v>
      </c>
      <c r="J38" s="18">
        <v>7896580588</v>
      </c>
      <c r="K38" s="18"/>
      <c r="L38" s="18"/>
      <c r="M38" s="18"/>
      <c r="N38" s="18"/>
      <c r="O38" s="18"/>
      <c r="P38" s="24">
        <v>43398</v>
      </c>
      <c r="Q38" s="18" t="s">
        <v>92</v>
      </c>
      <c r="R38" s="18"/>
      <c r="S38" s="18"/>
      <c r="T38" s="18"/>
    </row>
    <row r="39" spans="1:20">
      <c r="A39" s="4">
        <v>35</v>
      </c>
      <c r="B39" s="17" t="s">
        <v>66</v>
      </c>
      <c r="C39" s="18" t="s">
        <v>623</v>
      </c>
      <c r="D39" s="18" t="s">
        <v>27</v>
      </c>
      <c r="E39" s="19">
        <v>221901</v>
      </c>
      <c r="F39" s="18" t="s">
        <v>88</v>
      </c>
      <c r="G39" s="19">
        <v>89</v>
      </c>
      <c r="H39" s="19">
        <v>85</v>
      </c>
      <c r="I39" s="52">
        <v>174</v>
      </c>
      <c r="J39" s="18">
        <v>8876084743</v>
      </c>
      <c r="K39" s="18"/>
      <c r="L39" s="18"/>
      <c r="M39" s="18"/>
      <c r="N39" s="18"/>
      <c r="O39" s="18"/>
      <c r="P39" s="24">
        <v>43399</v>
      </c>
      <c r="Q39" s="18" t="s">
        <v>93</v>
      </c>
      <c r="R39" s="18"/>
      <c r="S39" s="18"/>
      <c r="T39" s="18"/>
    </row>
    <row r="40" spans="1:20" ht="33">
      <c r="A40" s="4">
        <v>36</v>
      </c>
      <c r="B40" s="17" t="s">
        <v>66</v>
      </c>
      <c r="C40" s="18" t="s">
        <v>96</v>
      </c>
      <c r="D40" s="18"/>
      <c r="E40" s="19"/>
      <c r="F40" s="18"/>
      <c r="G40" s="19"/>
      <c r="H40" s="19"/>
      <c r="I40" s="52"/>
      <c r="J40" s="18"/>
      <c r="K40" s="18"/>
      <c r="L40" s="18"/>
      <c r="M40" s="18"/>
      <c r="N40" s="18"/>
      <c r="O40" s="18"/>
      <c r="P40" s="24">
        <v>43400</v>
      </c>
      <c r="Q40" s="18" t="s">
        <v>94</v>
      </c>
      <c r="R40" s="18"/>
      <c r="S40" s="18"/>
      <c r="T40" s="18"/>
    </row>
    <row r="41" spans="1:20">
      <c r="A41" s="4">
        <v>37</v>
      </c>
      <c r="B41" s="17" t="s">
        <v>66</v>
      </c>
      <c r="C41" s="18"/>
      <c r="D41" s="18"/>
      <c r="E41" s="19"/>
      <c r="F41" s="18"/>
      <c r="G41" s="19"/>
      <c r="H41" s="19"/>
      <c r="I41" s="17"/>
      <c r="J41" s="18"/>
      <c r="K41" s="18"/>
      <c r="L41" s="18"/>
      <c r="M41" s="18"/>
      <c r="N41" s="18"/>
      <c r="O41" s="18"/>
      <c r="P41" s="24">
        <v>43401</v>
      </c>
      <c r="Q41" s="18" t="s">
        <v>95</v>
      </c>
      <c r="R41" s="18"/>
      <c r="S41" s="18"/>
      <c r="T41" s="18"/>
    </row>
    <row r="42" spans="1:20">
      <c r="A42" s="4">
        <v>38</v>
      </c>
      <c r="B42" s="17" t="s">
        <v>66</v>
      </c>
      <c r="C42" s="18" t="s">
        <v>624</v>
      </c>
      <c r="D42" s="18" t="s">
        <v>27</v>
      </c>
      <c r="E42" s="19">
        <v>221904</v>
      </c>
      <c r="F42" s="18" t="s">
        <v>97</v>
      </c>
      <c r="G42" s="19">
        <v>43</v>
      </c>
      <c r="H42" s="19">
        <v>40</v>
      </c>
      <c r="I42" s="17">
        <v>83</v>
      </c>
      <c r="J42" s="18">
        <v>9954962944</v>
      </c>
      <c r="K42" s="18"/>
      <c r="L42" s="18"/>
      <c r="M42" s="18"/>
      <c r="N42" s="18"/>
      <c r="O42" s="18"/>
      <c r="P42" s="24">
        <v>43402</v>
      </c>
      <c r="Q42" s="18" t="s">
        <v>89</v>
      </c>
      <c r="R42" s="18"/>
      <c r="S42" s="18"/>
      <c r="T42" s="18"/>
    </row>
    <row r="43" spans="1:20">
      <c r="A43" s="4">
        <v>39</v>
      </c>
      <c r="B43" s="17" t="s">
        <v>66</v>
      </c>
      <c r="C43" s="18" t="s">
        <v>625</v>
      </c>
      <c r="D43" s="18" t="s">
        <v>27</v>
      </c>
      <c r="E43" s="19">
        <v>221906</v>
      </c>
      <c r="F43" s="18" t="s">
        <v>88</v>
      </c>
      <c r="G43" s="19">
        <v>30</v>
      </c>
      <c r="H43" s="19">
        <v>27</v>
      </c>
      <c r="I43" s="17">
        <v>57</v>
      </c>
      <c r="J43" s="18">
        <v>7035504915</v>
      </c>
      <c r="K43" s="18"/>
      <c r="L43" s="18"/>
      <c r="M43" s="18"/>
      <c r="N43" s="18"/>
      <c r="O43" s="18"/>
      <c r="P43" s="24">
        <v>43402</v>
      </c>
      <c r="Q43" s="18" t="s">
        <v>89</v>
      </c>
      <c r="R43" s="18"/>
      <c r="S43" s="18"/>
      <c r="T43" s="18"/>
    </row>
    <row r="44" spans="1:20">
      <c r="A44" s="4">
        <v>40</v>
      </c>
      <c r="B44" s="17" t="s">
        <v>66</v>
      </c>
      <c r="C44" s="18" t="s">
        <v>626</v>
      </c>
      <c r="D44" s="18" t="s">
        <v>27</v>
      </c>
      <c r="E44" s="19">
        <v>224003</v>
      </c>
      <c r="F44" s="18" t="s">
        <v>88</v>
      </c>
      <c r="G44" s="19">
        <v>18</v>
      </c>
      <c r="H44" s="19">
        <v>20</v>
      </c>
      <c r="I44" s="17">
        <v>38</v>
      </c>
      <c r="J44" s="18">
        <v>9706232972</v>
      </c>
      <c r="K44" s="18"/>
      <c r="L44" s="18"/>
      <c r="M44" s="18"/>
      <c r="N44" s="18"/>
      <c r="O44" s="18"/>
      <c r="P44" s="24">
        <v>43403</v>
      </c>
      <c r="Q44" s="18" t="s">
        <v>90</v>
      </c>
      <c r="R44" s="18"/>
      <c r="S44" s="18"/>
      <c r="T44" s="18"/>
    </row>
    <row r="45" spans="1:20">
      <c r="A45" s="4">
        <v>41</v>
      </c>
      <c r="B45" s="17" t="s">
        <v>66</v>
      </c>
      <c r="C45" s="18" t="s">
        <v>627</v>
      </c>
      <c r="D45" s="18" t="s">
        <v>27</v>
      </c>
      <c r="E45" s="19">
        <v>224002</v>
      </c>
      <c r="F45" s="18" t="s">
        <v>88</v>
      </c>
      <c r="G45" s="19">
        <v>10</v>
      </c>
      <c r="H45" s="19">
        <v>10</v>
      </c>
      <c r="I45" s="17">
        <v>20</v>
      </c>
      <c r="J45" s="18">
        <v>8876913192</v>
      </c>
      <c r="K45" s="18"/>
      <c r="L45" s="18"/>
      <c r="M45" s="18"/>
      <c r="N45" s="18"/>
      <c r="O45" s="18"/>
      <c r="P45" s="24">
        <v>43403</v>
      </c>
      <c r="Q45" s="18" t="s">
        <v>90</v>
      </c>
      <c r="R45" s="18"/>
      <c r="S45" s="18"/>
      <c r="T45" s="18"/>
    </row>
    <row r="46" spans="1:20">
      <c r="A46" s="4">
        <v>42</v>
      </c>
      <c r="B46" s="17" t="s">
        <v>66</v>
      </c>
      <c r="C46" s="18" t="s">
        <v>628</v>
      </c>
      <c r="D46" s="18" t="s">
        <v>27</v>
      </c>
      <c r="E46" s="19">
        <v>224101</v>
      </c>
      <c r="F46" s="18" t="s">
        <v>88</v>
      </c>
      <c r="G46" s="19">
        <v>16</v>
      </c>
      <c r="H46" s="19">
        <v>15</v>
      </c>
      <c r="I46" s="17">
        <v>31</v>
      </c>
      <c r="J46" s="18">
        <v>9864596385</v>
      </c>
      <c r="K46" s="18"/>
      <c r="L46" s="18"/>
      <c r="M46" s="18"/>
      <c r="N46" s="18"/>
      <c r="O46" s="18"/>
      <c r="P46" s="24">
        <v>43403</v>
      </c>
      <c r="Q46" s="18" t="s">
        <v>90</v>
      </c>
      <c r="R46" s="18"/>
      <c r="S46" s="18"/>
      <c r="T46" s="18"/>
    </row>
    <row r="47" spans="1:20">
      <c r="A47" s="4">
        <v>43</v>
      </c>
      <c r="B47" s="17" t="s">
        <v>66</v>
      </c>
      <c r="C47" s="18" t="s">
        <v>629</v>
      </c>
      <c r="D47" s="18" t="s">
        <v>27</v>
      </c>
      <c r="E47" s="19">
        <v>224201</v>
      </c>
      <c r="F47" s="18" t="s">
        <v>88</v>
      </c>
      <c r="G47" s="19">
        <v>38</v>
      </c>
      <c r="H47" s="19">
        <v>20</v>
      </c>
      <c r="I47" s="17">
        <v>58</v>
      </c>
      <c r="J47" s="18">
        <v>9864682425</v>
      </c>
      <c r="K47" s="18"/>
      <c r="L47" s="18"/>
      <c r="M47" s="18"/>
      <c r="N47" s="18"/>
      <c r="O47" s="18"/>
      <c r="P47" s="24">
        <v>43403</v>
      </c>
      <c r="Q47" s="18" t="s">
        <v>90</v>
      </c>
      <c r="R47" s="18"/>
      <c r="S47" s="18"/>
      <c r="T47" s="18"/>
    </row>
    <row r="48" spans="1:20" ht="33">
      <c r="A48" s="4">
        <v>44</v>
      </c>
      <c r="B48" s="17" t="s">
        <v>66</v>
      </c>
      <c r="C48" s="18" t="s">
        <v>630</v>
      </c>
      <c r="D48" s="18" t="s">
        <v>29</v>
      </c>
      <c r="E48" s="19">
        <v>316</v>
      </c>
      <c r="F48" s="18"/>
      <c r="G48" s="19">
        <v>20</v>
      </c>
      <c r="H48" s="19">
        <v>29</v>
      </c>
      <c r="I48" s="17">
        <v>49</v>
      </c>
      <c r="J48" s="18">
        <v>8811026545</v>
      </c>
      <c r="K48" s="18"/>
      <c r="L48" s="18"/>
      <c r="M48" s="18"/>
      <c r="N48" s="18"/>
      <c r="O48" s="18"/>
      <c r="P48" s="24">
        <v>43404</v>
      </c>
      <c r="Q48" s="18" t="s">
        <v>91</v>
      </c>
      <c r="R48" s="18"/>
      <c r="S48" s="18"/>
      <c r="T48" s="18"/>
    </row>
    <row r="49" spans="1:20" ht="33">
      <c r="A49" s="4">
        <v>45</v>
      </c>
      <c r="B49" s="17" t="s">
        <v>66</v>
      </c>
      <c r="C49" s="18" t="s">
        <v>631</v>
      </c>
      <c r="D49" s="18" t="s">
        <v>29</v>
      </c>
      <c r="E49" s="19">
        <v>808</v>
      </c>
      <c r="F49" s="18"/>
      <c r="G49" s="19">
        <v>59</v>
      </c>
      <c r="H49" s="19">
        <v>40</v>
      </c>
      <c r="I49" s="17">
        <v>89</v>
      </c>
      <c r="J49" s="18">
        <v>9707756302</v>
      </c>
      <c r="K49" s="18"/>
      <c r="L49" s="18"/>
      <c r="M49" s="18"/>
      <c r="N49" s="18"/>
      <c r="O49" s="18"/>
      <c r="P49" s="24">
        <v>43404</v>
      </c>
      <c r="Q49" s="18" t="s">
        <v>91</v>
      </c>
      <c r="R49" s="18"/>
      <c r="S49" s="18"/>
      <c r="T49" s="18"/>
    </row>
    <row r="50" spans="1:20">
      <c r="A50" s="4">
        <v>46</v>
      </c>
      <c r="B50" s="17"/>
      <c r="C50" s="18"/>
      <c r="D50" s="18"/>
      <c r="E50" s="19"/>
      <c r="F50" s="18"/>
      <c r="G50" s="19"/>
      <c r="H50" s="19"/>
      <c r="I50" s="17"/>
      <c r="J50" s="18"/>
      <c r="K50" s="18"/>
      <c r="L50" s="18"/>
      <c r="M50" s="18"/>
      <c r="N50" s="18"/>
      <c r="O50" s="18"/>
      <c r="P50" s="24"/>
      <c r="Q50" s="18"/>
      <c r="R50" s="18"/>
      <c r="S50" s="18"/>
      <c r="T50" s="18"/>
    </row>
    <row r="51" spans="1:20">
      <c r="A51" s="4">
        <v>47</v>
      </c>
      <c r="B51" s="17"/>
      <c r="C51" s="18"/>
      <c r="D51" s="18"/>
      <c r="E51" s="19"/>
      <c r="F51" s="18"/>
      <c r="G51" s="19"/>
      <c r="H51" s="19"/>
      <c r="I51" s="17"/>
      <c r="J51" s="18"/>
      <c r="K51" s="18"/>
      <c r="L51" s="18"/>
      <c r="M51" s="18"/>
      <c r="N51" s="18"/>
      <c r="O51" s="18"/>
      <c r="P51" s="24"/>
      <c r="Q51" s="18"/>
      <c r="R51" s="18"/>
      <c r="S51" s="18"/>
      <c r="T51" s="18"/>
    </row>
    <row r="52" spans="1:20">
      <c r="A52" s="4">
        <v>48</v>
      </c>
      <c r="B52" s="17" t="s">
        <v>67</v>
      </c>
      <c r="C52" s="18" t="s">
        <v>632</v>
      </c>
      <c r="D52" s="18" t="s">
        <v>27</v>
      </c>
      <c r="E52" s="19">
        <v>18030209101</v>
      </c>
      <c r="F52" s="18" t="s">
        <v>88</v>
      </c>
      <c r="G52" s="19">
        <v>31</v>
      </c>
      <c r="H52" s="19">
        <v>33</v>
      </c>
      <c r="I52" s="17">
        <f>+G52+H52</f>
        <v>64</v>
      </c>
      <c r="J52" s="18">
        <v>8474820430</v>
      </c>
      <c r="K52" s="18"/>
      <c r="L52" s="18"/>
      <c r="M52" s="18"/>
      <c r="N52" s="18"/>
      <c r="O52" s="18"/>
      <c r="P52" s="24">
        <v>43374</v>
      </c>
      <c r="Q52" s="18" t="s">
        <v>89</v>
      </c>
      <c r="R52" s="18"/>
      <c r="S52" s="18"/>
      <c r="T52" s="18"/>
    </row>
    <row r="53" spans="1:20">
      <c r="A53" s="4">
        <v>49</v>
      </c>
      <c r="B53" s="17" t="s">
        <v>67</v>
      </c>
      <c r="C53" s="18" t="s">
        <v>633</v>
      </c>
      <c r="D53" s="18" t="s">
        <v>27</v>
      </c>
      <c r="E53" s="19">
        <v>209204</v>
      </c>
      <c r="F53" s="18" t="s">
        <v>88</v>
      </c>
      <c r="G53" s="19">
        <v>35</v>
      </c>
      <c r="H53" s="19">
        <v>33</v>
      </c>
      <c r="I53" s="17">
        <f>+G53+H53</f>
        <v>68</v>
      </c>
      <c r="J53" s="18">
        <v>9954319224</v>
      </c>
      <c r="K53" s="18"/>
      <c r="L53" s="18"/>
      <c r="M53" s="18"/>
      <c r="N53" s="18"/>
      <c r="O53" s="18"/>
      <c r="P53" s="24">
        <v>43374</v>
      </c>
      <c r="Q53" s="18" t="s">
        <v>89</v>
      </c>
      <c r="R53" s="18"/>
      <c r="S53" s="18"/>
      <c r="T53" s="18"/>
    </row>
    <row r="54" spans="1:20" ht="33">
      <c r="A54" s="4">
        <v>50</v>
      </c>
      <c r="B54" s="17" t="s">
        <v>67</v>
      </c>
      <c r="C54" s="18"/>
      <c r="D54" s="18"/>
      <c r="E54" s="19"/>
      <c r="F54" s="18"/>
      <c r="G54" s="19"/>
      <c r="H54" s="19"/>
      <c r="I54" s="17">
        <f t="shared" ref="I54:I83" si="1">+G54+H54</f>
        <v>0</v>
      </c>
      <c r="J54" s="18"/>
      <c r="K54" s="18"/>
      <c r="L54" s="18"/>
      <c r="M54" s="18"/>
      <c r="N54" s="18"/>
      <c r="O54" s="18"/>
      <c r="P54" s="24">
        <v>43375</v>
      </c>
      <c r="Q54" s="18" t="s">
        <v>90</v>
      </c>
      <c r="R54" s="18"/>
      <c r="S54" s="18"/>
      <c r="T54" s="18" t="s">
        <v>634</v>
      </c>
    </row>
    <row r="55" spans="1:20" ht="33">
      <c r="A55" s="4">
        <v>51</v>
      </c>
      <c r="B55" s="17" t="s">
        <v>67</v>
      </c>
      <c r="C55" s="18" t="s">
        <v>635</v>
      </c>
      <c r="D55" s="18" t="s">
        <v>27</v>
      </c>
      <c r="E55" s="19">
        <v>216401</v>
      </c>
      <c r="F55" s="18" t="s">
        <v>88</v>
      </c>
      <c r="G55" s="19">
        <v>130</v>
      </c>
      <c r="H55" s="19">
        <v>136</v>
      </c>
      <c r="I55" s="17">
        <f t="shared" si="1"/>
        <v>266</v>
      </c>
      <c r="J55" s="17">
        <v>9954268580</v>
      </c>
      <c r="K55" s="18"/>
      <c r="L55" s="18"/>
      <c r="M55" s="18"/>
      <c r="N55" s="18"/>
      <c r="O55" s="18"/>
      <c r="P55" s="24">
        <v>43376</v>
      </c>
      <c r="Q55" s="18" t="s">
        <v>91</v>
      </c>
      <c r="R55" s="18"/>
      <c r="S55" s="18"/>
      <c r="T55" s="18"/>
    </row>
    <row r="56" spans="1:20">
      <c r="A56" s="4">
        <v>52</v>
      </c>
      <c r="B56" s="17" t="s">
        <v>67</v>
      </c>
      <c r="C56" s="18" t="s">
        <v>636</v>
      </c>
      <c r="D56" s="18" t="s">
        <v>29</v>
      </c>
      <c r="E56" s="19"/>
      <c r="F56" s="18"/>
      <c r="G56" s="19">
        <v>16</v>
      </c>
      <c r="H56" s="19">
        <v>20</v>
      </c>
      <c r="I56" s="17">
        <f t="shared" si="1"/>
        <v>36</v>
      </c>
      <c r="J56" s="18">
        <v>8011488131</v>
      </c>
      <c r="K56" s="18"/>
      <c r="L56" s="18"/>
      <c r="M56" s="18"/>
      <c r="N56" s="18"/>
      <c r="O56" s="18"/>
      <c r="P56" s="24">
        <v>43377</v>
      </c>
      <c r="Q56" s="18" t="s">
        <v>92</v>
      </c>
      <c r="R56" s="18"/>
      <c r="S56" s="18"/>
      <c r="T56" s="18"/>
    </row>
    <row r="57" spans="1:20">
      <c r="A57" s="4">
        <v>53</v>
      </c>
      <c r="B57" s="17" t="s">
        <v>67</v>
      </c>
      <c r="C57" s="18" t="s">
        <v>637</v>
      </c>
      <c r="D57" s="18" t="s">
        <v>29</v>
      </c>
      <c r="E57" s="19"/>
      <c r="F57" s="18"/>
      <c r="G57" s="19">
        <v>14</v>
      </c>
      <c r="H57" s="19">
        <v>12</v>
      </c>
      <c r="I57" s="17">
        <f t="shared" si="1"/>
        <v>26</v>
      </c>
      <c r="J57" s="18">
        <v>9678380812</v>
      </c>
      <c r="K57" s="18"/>
      <c r="L57" s="18"/>
      <c r="M57" s="18"/>
      <c r="N57" s="18"/>
      <c r="O57" s="18"/>
      <c r="P57" s="24">
        <v>43377</v>
      </c>
      <c r="Q57" s="18" t="s">
        <v>92</v>
      </c>
      <c r="R57" s="18"/>
      <c r="S57" s="18"/>
      <c r="T57" s="18"/>
    </row>
    <row r="58" spans="1:20">
      <c r="A58" s="4">
        <v>54</v>
      </c>
      <c r="B58" s="17" t="s">
        <v>67</v>
      </c>
      <c r="C58" s="18" t="s">
        <v>638</v>
      </c>
      <c r="D58" s="18" t="s">
        <v>29</v>
      </c>
      <c r="E58" s="19"/>
      <c r="F58" s="18"/>
      <c r="G58" s="19">
        <v>16</v>
      </c>
      <c r="H58" s="19">
        <v>14</v>
      </c>
      <c r="I58" s="17">
        <f t="shared" si="1"/>
        <v>30</v>
      </c>
      <c r="J58" s="18">
        <v>7896279345</v>
      </c>
      <c r="K58" s="18"/>
      <c r="L58" s="18"/>
      <c r="M58" s="18"/>
      <c r="N58" s="18"/>
      <c r="O58" s="18"/>
      <c r="P58" s="24">
        <v>43377</v>
      </c>
      <c r="Q58" s="18" t="s">
        <v>92</v>
      </c>
      <c r="R58" s="18"/>
      <c r="S58" s="18"/>
      <c r="T58" s="18"/>
    </row>
    <row r="59" spans="1:20">
      <c r="A59" s="4">
        <v>55</v>
      </c>
      <c r="B59" s="17" t="s">
        <v>67</v>
      </c>
      <c r="C59" s="18" t="s">
        <v>639</v>
      </c>
      <c r="D59" s="18" t="s">
        <v>29</v>
      </c>
      <c r="E59" s="19"/>
      <c r="F59" s="18"/>
      <c r="G59" s="19">
        <v>13</v>
      </c>
      <c r="H59" s="19">
        <v>13</v>
      </c>
      <c r="I59" s="17">
        <f t="shared" si="1"/>
        <v>26</v>
      </c>
      <c r="J59" s="18">
        <v>7896355801</v>
      </c>
      <c r="K59" s="18"/>
      <c r="L59" s="18"/>
      <c r="M59" s="18"/>
      <c r="N59" s="18"/>
      <c r="O59" s="18"/>
      <c r="P59" s="24">
        <v>43377</v>
      </c>
      <c r="Q59" s="18" t="s">
        <v>92</v>
      </c>
      <c r="R59" s="18"/>
      <c r="S59" s="18"/>
      <c r="T59" s="18"/>
    </row>
    <row r="60" spans="1:20">
      <c r="A60" s="4">
        <v>56</v>
      </c>
      <c r="B60" s="17" t="s">
        <v>67</v>
      </c>
      <c r="C60" s="18" t="s">
        <v>640</v>
      </c>
      <c r="D60" s="18" t="s">
        <v>27</v>
      </c>
      <c r="E60" s="19">
        <v>216406</v>
      </c>
      <c r="F60" s="18"/>
      <c r="G60" s="19">
        <v>41</v>
      </c>
      <c r="H60" s="19">
        <v>55</v>
      </c>
      <c r="I60" s="17">
        <f t="shared" si="1"/>
        <v>96</v>
      </c>
      <c r="J60" s="18">
        <v>9954164301</v>
      </c>
      <c r="K60" s="18"/>
      <c r="L60" s="18"/>
      <c r="M60" s="18"/>
      <c r="N60" s="18"/>
      <c r="O60" s="18"/>
      <c r="P60" s="24">
        <v>43378</v>
      </c>
      <c r="Q60" s="18" t="s">
        <v>93</v>
      </c>
      <c r="R60" s="18"/>
      <c r="S60" s="18"/>
      <c r="T60" s="18"/>
    </row>
    <row r="61" spans="1:20">
      <c r="A61" s="4">
        <v>57</v>
      </c>
      <c r="B61" s="17" t="s">
        <v>67</v>
      </c>
      <c r="C61" s="18" t="s">
        <v>641</v>
      </c>
      <c r="D61" s="18" t="s">
        <v>29</v>
      </c>
      <c r="E61" s="19"/>
      <c r="F61" s="18"/>
      <c r="G61" s="19">
        <v>25</v>
      </c>
      <c r="H61" s="19">
        <v>21</v>
      </c>
      <c r="I61" s="17">
        <f t="shared" si="1"/>
        <v>46</v>
      </c>
      <c r="J61" s="18">
        <v>9678491532</v>
      </c>
      <c r="K61" s="18"/>
      <c r="L61" s="18"/>
      <c r="M61" s="18"/>
      <c r="N61" s="18"/>
      <c r="O61" s="18"/>
      <c r="P61" s="24">
        <v>43378</v>
      </c>
      <c r="Q61" s="18" t="s">
        <v>93</v>
      </c>
      <c r="R61" s="18"/>
      <c r="S61" s="18"/>
      <c r="T61" s="18"/>
    </row>
    <row r="62" spans="1:20" ht="33">
      <c r="A62" s="4">
        <v>58</v>
      </c>
      <c r="B62" s="17" t="s">
        <v>67</v>
      </c>
      <c r="C62" s="18" t="s">
        <v>96</v>
      </c>
      <c r="D62" s="18"/>
      <c r="E62" s="19"/>
      <c r="F62" s="18"/>
      <c r="G62" s="19"/>
      <c r="H62" s="19"/>
      <c r="I62" s="17">
        <f t="shared" si="1"/>
        <v>0</v>
      </c>
      <c r="J62" s="18"/>
      <c r="K62" s="18"/>
      <c r="L62" s="18"/>
      <c r="M62" s="18"/>
      <c r="N62" s="18"/>
      <c r="O62" s="18"/>
      <c r="P62" s="24">
        <v>43379</v>
      </c>
      <c r="Q62" s="18" t="s">
        <v>94</v>
      </c>
      <c r="R62" s="18"/>
      <c r="S62" s="18"/>
      <c r="T62" s="18"/>
    </row>
    <row r="63" spans="1:20">
      <c r="A63" s="4">
        <v>59</v>
      </c>
      <c r="B63" s="17" t="s">
        <v>67</v>
      </c>
      <c r="C63" s="18"/>
      <c r="D63" s="18"/>
      <c r="E63" s="19"/>
      <c r="F63" s="18"/>
      <c r="G63" s="19"/>
      <c r="H63" s="19"/>
      <c r="I63" s="17">
        <f t="shared" si="1"/>
        <v>0</v>
      </c>
      <c r="J63" s="18"/>
      <c r="K63" s="18"/>
      <c r="L63" s="18"/>
      <c r="M63" s="18"/>
      <c r="N63" s="18"/>
      <c r="O63" s="18"/>
      <c r="P63" s="24">
        <v>43380</v>
      </c>
      <c r="Q63" s="18" t="s">
        <v>95</v>
      </c>
      <c r="R63" s="18"/>
      <c r="S63" s="18"/>
      <c r="T63" s="18"/>
    </row>
    <row r="64" spans="1:20" ht="33">
      <c r="A64" s="4">
        <v>60</v>
      </c>
      <c r="B64" s="17" t="s">
        <v>67</v>
      </c>
      <c r="C64" s="18"/>
      <c r="D64" s="18"/>
      <c r="E64" s="19"/>
      <c r="F64" s="18"/>
      <c r="G64" s="19"/>
      <c r="H64" s="19"/>
      <c r="I64" s="17">
        <f t="shared" si="1"/>
        <v>0</v>
      </c>
      <c r="J64" s="18"/>
      <c r="K64" s="18"/>
      <c r="L64" s="18"/>
      <c r="M64" s="18"/>
      <c r="N64" s="18"/>
      <c r="O64" s="18"/>
      <c r="P64" s="24">
        <v>43381</v>
      </c>
      <c r="Q64" s="18" t="s">
        <v>89</v>
      </c>
      <c r="R64" s="18"/>
      <c r="S64" s="18"/>
      <c r="T64" s="18" t="s">
        <v>642</v>
      </c>
    </row>
    <row r="65" spans="1:20">
      <c r="A65" s="4">
        <v>61</v>
      </c>
      <c r="B65" s="17" t="s">
        <v>67</v>
      </c>
      <c r="C65" s="18" t="s">
        <v>643</v>
      </c>
      <c r="D65" s="18" t="s">
        <v>27</v>
      </c>
      <c r="E65" s="19">
        <v>216402</v>
      </c>
      <c r="F65" s="18" t="s">
        <v>97</v>
      </c>
      <c r="G65" s="19">
        <v>60</v>
      </c>
      <c r="H65" s="19">
        <v>61</v>
      </c>
      <c r="I65" s="17">
        <f t="shared" si="1"/>
        <v>121</v>
      </c>
      <c r="J65" s="18">
        <v>9678063810</v>
      </c>
      <c r="K65" s="18"/>
      <c r="L65" s="18"/>
      <c r="M65" s="18"/>
      <c r="N65" s="18"/>
      <c r="O65" s="18"/>
      <c r="P65" s="24">
        <v>43382</v>
      </c>
      <c r="Q65" s="18" t="s">
        <v>90</v>
      </c>
      <c r="R65" s="18"/>
      <c r="S65" s="18"/>
      <c r="T65" s="18"/>
    </row>
    <row r="66" spans="1:20" ht="33">
      <c r="A66" s="4">
        <v>62</v>
      </c>
      <c r="B66" s="17" t="s">
        <v>67</v>
      </c>
      <c r="C66" s="18" t="s">
        <v>644</v>
      </c>
      <c r="D66" s="18" t="s">
        <v>27</v>
      </c>
      <c r="E66" s="19">
        <v>213703</v>
      </c>
      <c r="F66" s="18" t="s">
        <v>88</v>
      </c>
      <c r="G66" s="19">
        <v>132</v>
      </c>
      <c r="H66" s="19">
        <v>133</v>
      </c>
      <c r="I66" s="17">
        <f t="shared" si="1"/>
        <v>265</v>
      </c>
      <c r="J66" s="18">
        <v>9987063810</v>
      </c>
      <c r="K66" s="18"/>
      <c r="L66" s="18"/>
      <c r="M66" s="18"/>
      <c r="N66" s="18"/>
      <c r="O66" s="18"/>
      <c r="P66" s="24">
        <v>43383</v>
      </c>
      <c r="Q66" s="18" t="s">
        <v>91</v>
      </c>
      <c r="R66" s="18"/>
      <c r="S66" s="18"/>
      <c r="T66" s="18"/>
    </row>
    <row r="67" spans="1:20">
      <c r="A67" s="4">
        <v>63</v>
      </c>
      <c r="B67" s="17" t="s">
        <v>67</v>
      </c>
      <c r="C67" s="18" t="s">
        <v>645</v>
      </c>
      <c r="D67" s="18" t="s">
        <v>29</v>
      </c>
      <c r="E67" s="19"/>
      <c r="F67" s="18"/>
      <c r="G67" s="19">
        <v>17</v>
      </c>
      <c r="H67" s="19">
        <v>20</v>
      </c>
      <c r="I67" s="17">
        <f t="shared" si="1"/>
        <v>37</v>
      </c>
      <c r="J67" s="18">
        <v>7896321263</v>
      </c>
      <c r="K67" s="18"/>
      <c r="L67" s="18"/>
      <c r="M67" s="18"/>
      <c r="N67" s="18"/>
      <c r="O67" s="18"/>
      <c r="P67" s="24">
        <v>43384</v>
      </c>
      <c r="Q67" s="18" t="s">
        <v>92</v>
      </c>
      <c r="R67" s="18"/>
      <c r="S67" s="18"/>
      <c r="T67" s="18"/>
    </row>
    <row r="68" spans="1:20">
      <c r="A68" s="4">
        <v>64</v>
      </c>
      <c r="B68" s="17" t="s">
        <v>67</v>
      </c>
      <c r="C68" s="18" t="s">
        <v>646</v>
      </c>
      <c r="D68" s="18" t="s">
        <v>29</v>
      </c>
      <c r="E68" s="19"/>
      <c r="F68" s="18"/>
      <c r="G68" s="19">
        <v>22</v>
      </c>
      <c r="H68" s="19">
        <v>23</v>
      </c>
      <c r="I68" s="17">
        <f t="shared" si="1"/>
        <v>45</v>
      </c>
      <c r="J68" s="18">
        <v>9577385976</v>
      </c>
      <c r="K68" s="18"/>
      <c r="L68" s="18"/>
      <c r="M68" s="18"/>
      <c r="N68" s="18"/>
      <c r="O68" s="18"/>
      <c r="P68" s="24">
        <v>43384</v>
      </c>
      <c r="Q68" s="18" t="s">
        <v>92</v>
      </c>
      <c r="R68" s="18"/>
      <c r="S68" s="18"/>
      <c r="T68" s="18"/>
    </row>
    <row r="69" spans="1:20">
      <c r="A69" s="4">
        <v>65</v>
      </c>
      <c r="B69" s="17" t="s">
        <v>67</v>
      </c>
      <c r="C69" s="18" t="s">
        <v>647</v>
      </c>
      <c r="D69" s="18" t="s">
        <v>29</v>
      </c>
      <c r="E69" s="19"/>
      <c r="F69" s="18"/>
      <c r="G69" s="19">
        <v>25</v>
      </c>
      <c r="H69" s="19">
        <v>24</v>
      </c>
      <c r="I69" s="17">
        <f t="shared" si="1"/>
        <v>49</v>
      </c>
      <c r="J69" s="18">
        <v>7086384945</v>
      </c>
      <c r="K69" s="18"/>
      <c r="L69" s="18"/>
      <c r="M69" s="18"/>
      <c r="N69" s="18"/>
      <c r="O69" s="18"/>
      <c r="P69" s="24">
        <v>43384</v>
      </c>
      <c r="Q69" s="18" t="s">
        <v>92</v>
      </c>
      <c r="R69" s="18"/>
      <c r="S69" s="18"/>
      <c r="T69" s="18"/>
    </row>
    <row r="70" spans="1:20">
      <c r="A70" s="4">
        <v>66</v>
      </c>
      <c r="B70" s="17" t="s">
        <v>67</v>
      </c>
      <c r="C70" s="18" t="s">
        <v>98</v>
      </c>
      <c r="D70" s="18" t="s">
        <v>29</v>
      </c>
      <c r="E70" s="19"/>
      <c r="F70" s="18"/>
      <c r="G70" s="19">
        <v>19</v>
      </c>
      <c r="H70" s="19">
        <v>20</v>
      </c>
      <c r="I70" s="17">
        <f t="shared" si="1"/>
        <v>39</v>
      </c>
      <c r="J70" s="18">
        <v>9508404993</v>
      </c>
      <c r="K70" s="18"/>
      <c r="L70" s="18"/>
      <c r="M70" s="18"/>
      <c r="N70" s="18"/>
      <c r="O70" s="18"/>
      <c r="P70" s="24">
        <v>43385</v>
      </c>
      <c r="Q70" s="18" t="s">
        <v>93</v>
      </c>
      <c r="R70" s="18"/>
      <c r="S70" s="18"/>
      <c r="T70" s="18"/>
    </row>
    <row r="71" spans="1:20">
      <c r="A71" s="4">
        <v>67</v>
      </c>
      <c r="B71" s="17" t="s">
        <v>67</v>
      </c>
      <c r="C71" s="18" t="s">
        <v>648</v>
      </c>
      <c r="D71" s="18" t="s">
        <v>27</v>
      </c>
      <c r="E71" s="19">
        <v>127806</v>
      </c>
      <c r="F71" s="18" t="s">
        <v>88</v>
      </c>
      <c r="G71" s="19">
        <v>50</v>
      </c>
      <c r="H71" s="19">
        <v>52</v>
      </c>
      <c r="I71" s="17">
        <f t="shared" si="1"/>
        <v>102</v>
      </c>
      <c r="J71" s="18">
        <v>8811915768</v>
      </c>
      <c r="K71" s="18"/>
      <c r="L71" s="18"/>
      <c r="M71" s="18"/>
      <c r="N71" s="18"/>
      <c r="O71" s="18"/>
      <c r="P71" s="24">
        <v>43385</v>
      </c>
      <c r="Q71" s="18" t="s">
        <v>93</v>
      </c>
      <c r="R71" s="18"/>
      <c r="S71" s="18"/>
      <c r="T71" s="18"/>
    </row>
    <row r="72" spans="1:20" ht="33">
      <c r="A72" s="4">
        <v>68</v>
      </c>
      <c r="B72" s="17" t="s">
        <v>67</v>
      </c>
      <c r="C72" s="18" t="s">
        <v>96</v>
      </c>
      <c r="D72" s="18"/>
      <c r="E72" s="19"/>
      <c r="F72" s="18"/>
      <c r="G72" s="19"/>
      <c r="H72" s="19"/>
      <c r="I72" s="17">
        <f t="shared" si="1"/>
        <v>0</v>
      </c>
      <c r="J72" s="18"/>
      <c r="K72" s="18"/>
      <c r="L72" s="18"/>
      <c r="M72" s="18"/>
      <c r="N72" s="18"/>
      <c r="O72" s="18"/>
      <c r="P72" s="24">
        <v>43386</v>
      </c>
      <c r="Q72" s="18" t="s">
        <v>94</v>
      </c>
      <c r="R72" s="18"/>
      <c r="S72" s="18"/>
      <c r="T72" s="18"/>
    </row>
    <row r="73" spans="1:20">
      <c r="A73" s="4">
        <v>69</v>
      </c>
      <c r="B73" s="17" t="s">
        <v>67</v>
      </c>
      <c r="C73" s="18"/>
      <c r="D73" s="18"/>
      <c r="E73" s="19"/>
      <c r="F73" s="18"/>
      <c r="G73" s="19"/>
      <c r="H73" s="19"/>
      <c r="I73" s="17">
        <f t="shared" si="1"/>
        <v>0</v>
      </c>
      <c r="J73" s="18"/>
      <c r="K73" s="18"/>
      <c r="L73" s="18"/>
      <c r="M73" s="18"/>
      <c r="N73" s="18"/>
      <c r="O73" s="18"/>
      <c r="P73" s="24">
        <v>43387</v>
      </c>
      <c r="Q73" s="18" t="s">
        <v>95</v>
      </c>
      <c r="R73" s="18"/>
      <c r="S73" s="18"/>
      <c r="T73" s="18"/>
    </row>
    <row r="74" spans="1:20">
      <c r="A74" s="4">
        <v>70</v>
      </c>
      <c r="B74" s="17" t="s">
        <v>67</v>
      </c>
      <c r="C74" s="18" t="s">
        <v>649</v>
      </c>
      <c r="D74" s="18" t="s">
        <v>27</v>
      </c>
      <c r="E74" s="19">
        <v>212430</v>
      </c>
      <c r="F74" s="18" t="s">
        <v>97</v>
      </c>
      <c r="G74" s="19">
        <v>30</v>
      </c>
      <c r="H74" s="19">
        <v>22</v>
      </c>
      <c r="I74" s="17">
        <f t="shared" si="1"/>
        <v>52</v>
      </c>
      <c r="J74" s="18">
        <v>9957651288</v>
      </c>
      <c r="K74" s="18"/>
      <c r="L74" s="18"/>
      <c r="M74" s="18"/>
      <c r="N74" s="18"/>
      <c r="O74" s="18"/>
      <c r="P74" s="24">
        <v>43388</v>
      </c>
      <c r="Q74" s="18" t="s">
        <v>89</v>
      </c>
      <c r="R74" s="18"/>
      <c r="S74" s="18"/>
      <c r="T74" s="18"/>
    </row>
    <row r="75" spans="1:20">
      <c r="A75" s="4">
        <v>71</v>
      </c>
      <c r="B75" s="17" t="s">
        <v>67</v>
      </c>
      <c r="C75" s="18" t="s">
        <v>650</v>
      </c>
      <c r="D75" s="18" t="s">
        <v>27</v>
      </c>
      <c r="E75" s="19">
        <v>212402</v>
      </c>
      <c r="F75" s="18" t="s">
        <v>88</v>
      </c>
      <c r="G75" s="19">
        <v>58</v>
      </c>
      <c r="H75" s="19">
        <v>60</v>
      </c>
      <c r="I75" s="17">
        <f t="shared" si="1"/>
        <v>118</v>
      </c>
      <c r="J75" s="18">
        <v>7896479046</v>
      </c>
      <c r="K75" s="18"/>
      <c r="L75" s="18"/>
      <c r="M75" s="18"/>
      <c r="N75" s="18"/>
      <c r="O75" s="18"/>
      <c r="P75" s="24">
        <v>43388</v>
      </c>
      <c r="Q75" s="18" t="s">
        <v>89</v>
      </c>
      <c r="R75" s="18"/>
      <c r="S75" s="18"/>
      <c r="T75" s="18"/>
    </row>
    <row r="76" spans="1:20" ht="33">
      <c r="A76" s="4">
        <v>72</v>
      </c>
      <c r="B76" s="17" t="s">
        <v>67</v>
      </c>
      <c r="C76" s="18"/>
      <c r="D76" s="18"/>
      <c r="E76" s="19"/>
      <c r="F76" s="18"/>
      <c r="G76" s="19"/>
      <c r="H76" s="19"/>
      <c r="I76" s="17">
        <f t="shared" si="1"/>
        <v>0</v>
      </c>
      <c r="J76" s="18"/>
      <c r="K76" s="18"/>
      <c r="L76" s="18"/>
      <c r="M76" s="18"/>
      <c r="N76" s="18"/>
      <c r="O76" s="18"/>
      <c r="P76" s="24">
        <v>43389</v>
      </c>
      <c r="Q76" s="18" t="s">
        <v>90</v>
      </c>
      <c r="R76" s="18"/>
      <c r="S76" s="18"/>
      <c r="T76" s="18" t="s">
        <v>617</v>
      </c>
    </row>
    <row r="77" spans="1:20" ht="33">
      <c r="A77" s="4">
        <v>73</v>
      </c>
      <c r="B77" s="17" t="s">
        <v>67</v>
      </c>
      <c r="C77" s="18"/>
      <c r="D77" s="18"/>
      <c r="E77" s="19"/>
      <c r="F77" s="18"/>
      <c r="G77" s="19"/>
      <c r="H77" s="19"/>
      <c r="I77" s="17">
        <f t="shared" si="1"/>
        <v>0</v>
      </c>
      <c r="J77" s="18"/>
      <c r="K77" s="18"/>
      <c r="L77" s="18"/>
      <c r="M77" s="18"/>
      <c r="N77" s="18"/>
      <c r="O77" s="18"/>
      <c r="P77" s="24">
        <v>43390</v>
      </c>
      <c r="Q77" s="18" t="s">
        <v>91</v>
      </c>
      <c r="R77" s="18"/>
      <c r="S77" s="18"/>
      <c r="T77" s="18" t="s">
        <v>617</v>
      </c>
    </row>
    <row r="78" spans="1:20" ht="33">
      <c r="A78" s="4">
        <v>74</v>
      </c>
      <c r="B78" s="17" t="s">
        <v>67</v>
      </c>
      <c r="C78" s="18"/>
      <c r="D78" s="18"/>
      <c r="E78" s="19"/>
      <c r="F78" s="18"/>
      <c r="G78" s="19"/>
      <c r="H78" s="19"/>
      <c r="I78" s="17">
        <f t="shared" si="1"/>
        <v>0</v>
      </c>
      <c r="J78" s="18"/>
      <c r="K78" s="18"/>
      <c r="L78" s="18"/>
      <c r="M78" s="18"/>
      <c r="N78" s="18"/>
      <c r="O78" s="18"/>
      <c r="P78" s="24">
        <v>43391</v>
      </c>
      <c r="Q78" s="18" t="s">
        <v>92</v>
      </c>
      <c r="R78" s="18"/>
      <c r="S78" s="18"/>
      <c r="T78" s="18" t="s">
        <v>617</v>
      </c>
    </row>
    <row r="79" spans="1:20" ht="33">
      <c r="A79" s="4">
        <v>75</v>
      </c>
      <c r="B79" s="17" t="s">
        <v>67</v>
      </c>
      <c r="C79" s="18"/>
      <c r="D79" s="18"/>
      <c r="E79" s="19"/>
      <c r="F79" s="18"/>
      <c r="G79" s="19"/>
      <c r="H79" s="19"/>
      <c r="I79" s="17">
        <f t="shared" si="1"/>
        <v>0</v>
      </c>
      <c r="J79" s="18"/>
      <c r="K79" s="18"/>
      <c r="L79" s="18"/>
      <c r="M79" s="18"/>
      <c r="N79" s="18"/>
      <c r="O79" s="18"/>
      <c r="P79" s="24">
        <v>43392</v>
      </c>
      <c r="Q79" s="18" t="s">
        <v>93</v>
      </c>
      <c r="R79" s="18"/>
      <c r="S79" s="18"/>
      <c r="T79" s="18" t="s">
        <v>617</v>
      </c>
    </row>
    <row r="80" spans="1:20" ht="33">
      <c r="A80" s="4">
        <v>76</v>
      </c>
      <c r="B80" s="17" t="s">
        <v>67</v>
      </c>
      <c r="C80" s="18" t="s">
        <v>96</v>
      </c>
      <c r="D80" s="18"/>
      <c r="E80" s="19"/>
      <c r="F80" s="18"/>
      <c r="G80" s="19"/>
      <c r="H80" s="19"/>
      <c r="I80" s="17">
        <f t="shared" si="1"/>
        <v>0</v>
      </c>
      <c r="J80" s="18"/>
      <c r="K80" s="18"/>
      <c r="L80" s="18"/>
      <c r="M80" s="18"/>
      <c r="N80" s="18"/>
      <c r="O80" s="18"/>
      <c r="P80" s="24">
        <v>43393</v>
      </c>
      <c r="Q80" s="18" t="s">
        <v>94</v>
      </c>
      <c r="R80" s="18"/>
      <c r="S80" s="18"/>
      <c r="T80" s="18"/>
    </row>
    <row r="81" spans="1:20">
      <c r="A81" s="4">
        <v>77</v>
      </c>
      <c r="B81" s="17" t="s">
        <v>67</v>
      </c>
      <c r="C81" s="18"/>
      <c r="D81" s="18"/>
      <c r="E81" s="19"/>
      <c r="F81" s="18"/>
      <c r="G81" s="19"/>
      <c r="H81" s="19"/>
      <c r="I81" s="17">
        <f t="shared" si="1"/>
        <v>0</v>
      </c>
      <c r="J81" s="18"/>
      <c r="K81" s="18"/>
      <c r="L81" s="18"/>
      <c r="M81" s="18"/>
      <c r="N81" s="18"/>
      <c r="O81" s="18"/>
      <c r="P81" s="24">
        <v>43394</v>
      </c>
      <c r="Q81" s="18" t="s">
        <v>95</v>
      </c>
      <c r="R81" s="18"/>
      <c r="S81" s="18"/>
      <c r="T81" s="18"/>
    </row>
    <row r="82" spans="1:20">
      <c r="A82" s="4">
        <v>78</v>
      </c>
      <c r="B82" s="17" t="s">
        <v>67</v>
      </c>
      <c r="C82" s="18" t="s">
        <v>651</v>
      </c>
      <c r="D82" s="18" t="s">
        <v>27</v>
      </c>
      <c r="E82" s="19">
        <v>214115</v>
      </c>
      <c r="F82" s="18" t="s">
        <v>88</v>
      </c>
      <c r="G82" s="19">
        <v>42</v>
      </c>
      <c r="H82" s="19">
        <v>44</v>
      </c>
      <c r="I82" s="17">
        <f t="shared" si="1"/>
        <v>86</v>
      </c>
      <c r="J82" s="18">
        <v>9954252894</v>
      </c>
      <c r="K82" s="18"/>
      <c r="L82" s="18"/>
      <c r="M82" s="18"/>
      <c r="N82" s="18"/>
      <c r="O82" s="18"/>
      <c r="P82" s="24">
        <v>43395</v>
      </c>
      <c r="Q82" s="18" t="s">
        <v>89</v>
      </c>
      <c r="R82" s="18"/>
      <c r="S82" s="18"/>
      <c r="T82" s="18"/>
    </row>
    <row r="83" spans="1:20">
      <c r="A83" s="4">
        <v>79</v>
      </c>
      <c r="B83" s="17" t="s">
        <v>67</v>
      </c>
      <c r="C83" s="18" t="s">
        <v>652</v>
      </c>
      <c r="D83" s="18" t="s">
        <v>27</v>
      </c>
      <c r="E83" s="19">
        <v>217809</v>
      </c>
      <c r="F83" s="18" t="s">
        <v>88</v>
      </c>
      <c r="G83" s="19">
        <v>18</v>
      </c>
      <c r="H83" s="19">
        <v>22</v>
      </c>
      <c r="I83" s="17">
        <f t="shared" si="1"/>
        <v>40</v>
      </c>
      <c r="J83" s="18">
        <v>9864412913</v>
      </c>
      <c r="K83" s="18"/>
      <c r="L83" s="18"/>
      <c r="M83" s="18"/>
      <c r="N83" s="18"/>
      <c r="O83" s="18"/>
      <c r="P83" s="24">
        <v>43395</v>
      </c>
      <c r="Q83" s="18" t="s">
        <v>89</v>
      </c>
      <c r="R83" s="18"/>
      <c r="S83" s="18"/>
      <c r="T83" s="18"/>
    </row>
    <row r="84" spans="1:20">
      <c r="A84" s="4">
        <v>80</v>
      </c>
      <c r="B84" s="17" t="s">
        <v>67</v>
      </c>
      <c r="C84" s="18" t="s">
        <v>653</v>
      </c>
      <c r="D84" s="18" t="s">
        <v>27</v>
      </c>
      <c r="E84" s="19">
        <v>200903</v>
      </c>
      <c r="F84" s="18" t="s">
        <v>88</v>
      </c>
      <c r="G84" s="19">
        <v>21</v>
      </c>
      <c r="H84" s="19">
        <v>19</v>
      </c>
      <c r="I84" s="17">
        <v>40</v>
      </c>
      <c r="J84" s="18">
        <v>9435653018</v>
      </c>
      <c r="K84" s="18"/>
      <c r="L84" s="18"/>
      <c r="M84" s="18"/>
      <c r="N84" s="18"/>
      <c r="O84" s="18"/>
      <c r="P84" s="24">
        <v>43396</v>
      </c>
      <c r="Q84" s="18" t="s">
        <v>90</v>
      </c>
      <c r="R84" s="18"/>
      <c r="S84" s="18"/>
      <c r="T84" s="18"/>
    </row>
    <row r="85" spans="1:20">
      <c r="A85" s="4">
        <v>81</v>
      </c>
      <c r="B85" s="17" t="s">
        <v>67</v>
      </c>
      <c r="C85" s="18" t="s">
        <v>654</v>
      </c>
      <c r="D85" s="18" t="s">
        <v>27</v>
      </c>
      <c r="E85" s="19">
        <v>201101</v>
      </c>
      <c r="F85" s="18" t="s">
        <v>88</v>
      </c>
      <c r="G85" s="19">
        <v>15</v>
      </c>
      <c r="H85" s="19">
        <v>15</v>
      </c>
      <c r="I85" s="17">
        <v>30</v>
      </c>
      <c r="J85" s="18">
        <v>9435737052</v>
      </c>
      <c r="K85" s="18"/>
      <c r="L85" s="18"/>
      <c r="M85" s="18"/>
      <c r="N85" s="18"/>
      <c r="O85" s="18"/>
      <c r="P85" s="24">
        <v>43396</v>
      </c>
      <c r="Q85" s="18" t="s">
        <v>90</v>
      </c>
      <c r="R85" s="18"/>
      <c r="S85" s="18"/>
      <c r="T85" s="18"/>
    </row>
    <row r="86" spans="1:20">
      <c r="A86" s="4">
        <v>82</v>
      </c>
      <c r="B86" s="17" t="s">
        <v>67</v>
      </c>
      <c r="C86" s="18" t="s">
        <v>655</v>
      </c>
      <c r="D86" s="18" t="s">
        <v>27</v>
      </c>
      <c r="E86" s="19">
        <v>201102</v>
      </c>
      <c r="F86" s="18" t="s">
        <v>88</v>
      </c>
      <c r="G86" s="19">
        <v>17</v>
      </c>
      <c r="H86" s="19">
        <v>20</v>
      </c>
      <c r="I86" s="52">
        <f>G86+H86</f>
        <v>37</v>
      </c>
      <c r="J86" s="18">
        <v>9435725362</v>
      </c>
      <c r="K86" s="18"/>
      <c r="L86" s="18"/>
      <c r="M86" s="18"/>
      <c r="N86" s="18"/>
      <c r="O86" s="18"/>
      <c r="P86" s="24">
        <v>43396</v>
      </c>
      <c r="Q86" s="18" t="s">
        <v>90</v>
      </c>
      <c r="R86" s="18"/>
      <c r="S86" s="18"/>
      <c r="T86" s="18"/>
    </row>
    <row r="87" spans="1:20">
      <c r="A87" s="4">
        <v>83</v>
      </c>
      <c r="B87" s="17" t="s">
        <v>67</v>
      </c>
      <c r="C87" s="18" t="s">
        <v>656</v>
      </c>
      <c r="D87" s="18" t="s">
        <v>27</v>
      </c>
      <c r="E87" s="19">
        <v>201103</v>
      </c>
      <c r="F87" s="18" t="s">
        <v>88</v>
      </c>
      <c r="G87" s="19">
        <v>18</v>
      </c>
      <c r="H87" s="19">
        <v>19</v>
      </c>
      <c r="I87" s="52">
        <f>G87+H87</f>
        <v>37</v>
      </c>
      <c r="J87" s="18">
        <v>9954320731</v>
      </c>
      <c r="K87" s="18"/>
      <c r="L87" s="18"/>
      <c r="M87" s="18"/>
      <c r="N87" s="18"/>
      <c r="O87" s="18"/>
      <c r="P87" s="24">
        <v>43396</v>
      </c>
      <c r="Q87" s="18" t="s">
        <v>90</v>
      </c>
      <c r="R87" s="18"/>
      <c r="S87" s="18"/>
      <c r="T87" s="18"/>
    </row>
    <row r="88" spans="1:20" ht="33">
      <c r="A88" s="4">
        <v>84</v>
      </c>
      <c r="B88" s="17" t="s">
        <v>67</v>
      </c>
      <c r="C88" s="18" t="s">
        <v>657</v>
      </c>
      <c r="D88" s="18" t="s">
        <v>29</v>
      </c>
      <c r="E88" s="19"/>
      <c r="F88" s="18"/>
      <c r="G88" s="19">
        <v>35</v>
      </c>
      <c r="H88" s="19">
        <v>42</v>
      </c>
      <c r="I88" s="17">
        <v>77</v>
      </c>
      <c r="J88" s="18">
        <v>9678176457</v>
      </c>
      <c r="K88" s="18"/>
      <c r="L88" s="18"/>
      <c r="M88" s="18"/>
      <c r="N88" s="18"/>
      <c r="O88" s="18"/>
      <c r="P88" s="24">
        <v>43397</v>
      </c>
      <c r="Q88" s="18" t="s">
        <v>91</v>
      </c>
      <c r="R88" s="18"/>
      <c r="S88" s="18"/>
      <c r="T88" s="18"/>
    </row>
    <row r="89" spans="1:20" ht="33">
      <c r="A89" s="4">
        <v>85</v>
      </c>
      <c r="B89" s="17" t="s">
        <v>67</v>
      </c>
      <c r="C89" s="18" t="s">
        <v>658</v>
      </c>
      <c r="D89" s="18" t="s">
        <v>29</v>
      </c>
      <c r="E89" s="19"/>
      <c r="F89" s="18"/>
      <c r="G89" s="19">
        <v>27</v>
      </c>
      <c r="H89" s="19">
        <v>30</v>
      </c>
      <c r="I89" s="17">
        <v>57</v>
      </c>
      <c r="J89" s="18">
        <v>8011260729</v>
      </c>
      <c r="K89" s="18"/>
      <c r="L89" s="18"/>
      <c r="M89" s="18"/>
      <c r="N89" s="18"/>
      <c r="O89" s="18"/>
      <c r="P89" s="24">
        <v>43397</v>
      </c>
      <c r="Q89" s="18" t="s">
        <v>91</v>
      </c>
      <c r="R89" s="18"/>
      <c r="S89" s="18"/>
      <c r="T89" s="18"/>
    </row>
    <row r="90" spans="1:20">
      <c r="A90" s="4">
        <v>86</v>
      </c>
      <c r="B90" s="17" t="s">
        <v>67</v>
      </c>
      <c r="C90" s="18" t="s">
        <v>659</v>
      </c>
      <c r="D90" s="18" t="s">
        <v>29</v>
      </c>
      <c r="E90" s="19"/>
      <c r="F90" s="18"/>
      <c r="G90" s="19">
        <v>35</v>
      </c>
      <c r="H90" s="19">
        <v>45</v>
      </c>
      <c r="I90" s="17">
        <v>80</v>
      </c>
      <c r="J90" s="18">
        <v>9954794268</v>
      </c>
      <c r="K90" s="18"/>
      <c r="L90" s="18"/>
      <c r="M90" s="18"/>
      <c r="N90" s="18"/>
      <c r="O90" s="18"/>
      <c r="P90" s="24">
        <v>43398</v>
      </c>
      <c r="Q90" s="18" t="s">
        <v>92</v>
      </c>
      <c r="R90" s="18"/>
      <c r="S90" s="18"/>
      <c r="T90" s="18"/>
    </row>
    <row r="91" spans="1:20">
      <c r="A91" s="4">
        <v>87</v>
      </c>
      <c r="B91" s="17" t="s">
        <v>67</v>
      </c>
      <c r="C91" s="18" t="s">
        <v>99</v>
      </c>
      <c r="D91" s="18" t="s">
        <v>29</v>
      </c>
      <c r="E91" s="19"/>
      <c r="F91" s="18"/>
      <c r="G91" s="19">
        <v>34</v>
      </c>
      <c r="H91" s="19">
        <v>44</v>
      </c>
      <c r="I91" s="17">
        <v>78</v>
      </c>
      <c r="J91" s="18">
        <v>9678224312</v>
      </c>
      <c r="K91" s="18"/>
      <c r="L91" s="18"/>
      <c r="M91" s="18"/>
      <c r="N91" s="18"/>
      <c r="O91" s="18"/>
      <c r="P91" s="24">
        <v>43398</v>
      </c>
      <c r="Q91" s="18" t="s">
        <v>92</v>
      </c>
      <c r="R91" s="18"/>
      <c r="S91" s="18"/>
      <c r="T91" s="18"/>
    </row>
    <row r="92" spans="1:20">
      <c r="A92" s="4">
        <v>88</v>
      </c>
      <c r="B92" s="17" t="s">
        <v>67</v>
      </c>
      <c r="C92" s="18" t="s">
        <v>660</v>
      </c>
      <c r="D92" s="18" t="s">
        <v>29</v>
      </c>
      <c r="E92" s="19"/>
      <c r="F92" s="18"/>
      <c r="G92" s="19">
        <v>32</v>
      </c>
      <c r="H92" s="19">
        <v>33</v>
      </c>
      <c r="I92" s="17">
        <v>65</v>
      </c>
      <c r="J92" s="18">
        <v>9957036149</v>
      </c>
      <c r="K92" s="18"/>
      <c r="L92" s="18"/>
      <c r="M92" s="18"/>
      <c r="N92" s="18"/>
      <c r="O92" s="18"/>
      <c r="P92" s="24">
        <v>43399</v>
      </c>
      <c r="Q92" s="18" t="s">
        <v>93</v>
      </c>
      <c r="R92" s="18"/>
      <c r="S92" s="18"/>
      <c r="T92" s="18"/>
    </row>
    <row r="93" spans="1:20">
      <c r="A93" s="4">
        <v>89</v>
      </c>
      <c r="B93" s="17" t="s">
        <v>67</v>
      </c>
      <c r="C93" s="18" t="s">
        <v>661</v>
      </c>
      <c r="D93" s="18" t="s">
        <v>29</v>
      </c>
      <c r="E93" s="19"/>
      <c r="F93" s="18"/>
      <c r="G93" s="19">
        <v>28</v>
      </c>
      <c r="H93" s="19">
        <v>32</v>
      </c>
      <c r="I93" s="17">
        <v>60</v>
      </c>
      <c r="J93" s="18">
        <v>9707524767</v>
      </c>
      <c r="K93" s="18"/>
      <c r="L93" s="18"/>
      <c r="M93" s="18"/>
      <c r="N93" s="18"/>
      <c r="O93" s="18"/>
      <c r="P93" s="24">
        <v>43399</v>
      </c>
      <c r="Q93" s="18" t="s">
        <v>93</v>
      </c>
      <c r="R93" s="18"/>
      <c r="S93" s="18"/>
      <c r="T93" s="18"/>
    </row>
    <row r="94" spans="1:20" ht="33">
      <c r="A94" s="4">
        <v>90</v>
      </c>
      <c r="B94" s="17" t="s">
        <v>67</v>
      </c>
      <c r="C94" s="18" t="s">
        <v>96</v>
      </c>
      <c r="D94" s="18"/>
      <c r="E94" s="19"/>
      <c r="F94" s="18"/>
      <c r="G94" s="19"/>
      <c r="H94" s="19"/>
      <c r="I94" s="17">
        <v>0</v>
      </c>
      <c r="J94" s="18"/>
      <c r="K94" s="18"/>
      <c r="L94" s="18"/>
      <c r="M94" s="18"/>
      <c r="N94" s="18"/>
      <c r="O94" s="18"/>
      <c r="P94" s="24">
        <v>43400</v>
      </c>
      <c r="Q94" s="18" t="s">
        <v>94</v>
      </c>
      <c r="R94" s="18"/>
      <c r="S94" s="18"/>
      <c r="T94" s="18"/>
    </row>
    <row r="95" spans="1:20">
      <c r="A95" s="4">
        <v>91</v>
      </c>
      <c r="B95" s="17" t="s">
        <v>67</v>
      </c>
      <c r="C95" s="18"/>
      <c r="D95" s="18"/>
      <c r="E95" s="19"/>
      <c r="F95" s="18"/>
      <c r="G95" s="19"/>
      <c r="H95" s="19"/>
      <c r="I95" s="17">
        <v>0</v>
      </c>
      <c r="J95" s="18"/>
      <c r="K95" s="18"/>
      <c r="L95" s="18"/>
      <c r="M95" s="18"/>
      <c r="N95" s="18"/>
      <c r="O95" s="18"/>
      <c r="P95" s="24">
        <v>43401</v>
      </c>
      <c r="Q95" s="18" t="s">
        <v>95</v>
      </c>
      <c r="R95" s="18"/>
      <c r="S95" s="18"/>
      <c r="T95" s="18"/>
    </row>
    <row r="96" spans="1:20">
      <c r="A96" s="4">
        <v>92</v>
      </c>
      <c r="B96" s="17" t="s">
        <v>67</v>
      </c>
      <c r="C96" s="18" t="s">
        <v>662</v>
      </c>
      <c r="D96" s="18" t="s">
        <v>29</v>
      </c>
      <c r="E96" s="19"/>
      <c r="F96" s="18"/>
      <c r="G96" s="19">
        <v>8</v>
      </c>
      <c r="H96" s="19">
        <v>12</v>
      </c>
      <c r="I96" s="17">
        <v>20</v>
      </c>
      <c r="J96" s="18">
        <v>8471944827</v>
      </c>
      <c r="K96" s="18"/>
      <c r="L96" s="18"/>
      <c r="M96" s="18"/>
      <c r="N96" s="18"/>
      <c r="O96" s="18"/>
      <c r="P96" s="24">
        <v>43402</v>
      </c>
      <c r="Q96" s="18" t="s">
        <v>89</v>
      </c>
      <c r="R96" s="18"/>
      <c r="S96" s="18"/>
      <c r="T96" s="18"/>
    </row>
    <row r="97" spans="1:20">
      <c r="A97" s="4">
        <v>93</v>
      </c>
      <c r="B97" s="17" t="s">
        <v>67</v>
      </c>
      <c r="C97" s="18" t="s">
        <v>663</v>
      </c>
      <c r="D97" s="18" t="s">
        <v>29</v>
      </c>
      <c r="E97" s="19"/>
      <c r="F97" s="18"/>
      <c r="G97" s="19">
        <v>17</v>
      </c>
      <c r="H97" s="19">
        <v>18</v>
      </c>
      <c r="I97" s="17">
        <v>35</v>
      </c>
      <c r="J97" s="18">
        <v>8473946358</v>
      </c>
      <c r="K97" s="18"/>
      <c r="L97" s="18"/>
      <c r="M97" s="18"/>
      <c r="N97" s="18"/>
      <c r="O97" s="18"/>
      <c r="P97" s="24">
        <v>43402</v>
      </c>
      <c r="Q97" s="18" t="s">
        <v>89</v>
      </c>
      <c r="R97" s="18"/>
      <c r="S97" s="18"/>
      <c r="T97" s="18"/>
    </row>
    <row r="98" spans="1:20">
      <c r="A98" s="4">
        <v>94</v>
      </c>
      <c r="B98" s="17" t="s">
        <v>67</v>
      </c>
      <c r="C98" s="18" t="s">
        <v>664</v>
      </c>
      <c r="D98" s="18" t="s">
        <v>29</v>
      </c>
      <c r="E98" s="19"/>
      <c r="F98" s="18"/>
      <c r="G98" s="19">
        <v>16</v>
      </c>
      <c r="H98" s="19">
        <v>17</v>
      </c>
      <c r="I98" s="17">
        <v>33</v>
      </c>
      <c r="J98" s="18">
        <v>8811833118</v>
      </c>
      <c r="K98" s="18"/>
      <c r="L98" s="18"/>
      <c r="M98" s="18"/>
      <c r="N98" s="18"/>
      <c r="O98" s="18"/>
      <c r="P98" s="24">
        <v>43402</v>
      </c>
      <c r="Q98" s="18" t="s">
        <v>89</v>
      </c>
      <c r="R98" s="18"/>
      <c r="S98" s="18"/>
      <c r="T98" s="18"/>
    </row>
    <row r="99" spans="1:20">
      <c r="A99" s="4">
        <v>95</v>
      </c>
      <c r="B99" s="17" t="s">
        <v>67</v>
      </c>
      <c r="C99" s="18" t="s">
        <v>665</v>
      </c>
      <c r="D99" s="18" t="s">
        <v>29</v>
      </c>
      <c r="E99" s="19"/>
      <c r="F99" s="18"/>
      <c r="G99" s="19">
        <v>12</v>
      </c>
      <c r="H99" s="19">
        <v>12</v>
      </c>
      <c r="I99" s="17">
        <v>24</v>
      </c>
      <c r="J99" s="18">
        <v>8011099070</v>
      </c>
      <c r="K99" s="18"/>
      <c r="L99" s="18"/>
      <c r="M99" s="18"/>
      <c r="N99" s="18"/>
      <c r="O99" s="18"/>
      <c r="P99" s="24">
        <v>43402</v>
      </c>
      <c r="Q99" s="18" t="s">
        <v>89</v>
      </c>
      <c r="R99" s="18"/>
      <c r="S99" s="18"/>
      <c r="T99" s="18"/>
    </row>
    <row r="100" spans="1:20">
      <c r="A100" s="4">
        <v>96</v>
      </c>
      <c r="B100" s="17" t="s">
        <v>67</v>
      </c>
      <c r="C100" s="18" t="s">
        <v>666</v>
      </c>
      <c r="D100" s="18" t="s">
        <v>29</v>
      </c>
      <c r="E100" s="19"/>
      <c r="F100" s="18"/>
      <c r="G100" s="19">
        <v>40</v>
      </c>
      <c r="H100" s="19">
        <v>31</v>
      </c>
      <c r="I100" s="17">
        <v>71</v>
      </c>
      <c r="J100" s="18">
        <v>9678494260</v>
      </c>
      <c r="K100" s="18"/>
      <c r="L100" s="18"/>
      <c r="M100" s="18"/>
      <c r="N100" s="18"/>
      <c r="O100" s="18"/>
      <c r="P100" s="24">
        <v>43403</v>
      </c>
      <c r="Q100" s="18" t="s">
        <v>90</v>
      </c>
      <c r="R100" s="18"/>
      <c r="S100" s="18"/>
      <c r="T100" s="18"/>
    </row>
    <row r="101" spans="1:20">
      <c r="A101" s="4">
        <v>97</v>
      </c>
      <c r="B101" s="17" t="s">
        <v>67</v>
      </c>
      <c r="C101" s="18" t="s">
        <v>667</v>
      </c>
      <c r="D101" s="18" t="s">
        <v>29</v>
      </c>
      <c r="E101" s="19"/>
      <c r="F101" s="18"/>
      <c r="G101" s="19">
        <v>35</v>
      </c>
      <c r="H101" s="19">
        <v>36</v>
      </c>
      <c r="I101" s="17">
        <v>71</v>
      </c>
      <c r="J101" s="18">
        <v>9878965289</v>
      </c>
      <c r="K101" s="18"/>
      <c r="L101" s="18"/>
      <c r="M101" s="18"/>
      <c r="N101" s="18"/>
      <c r="O101" s="18"/>
      <c r="P101" s="24">
        <v>43403</v>
      </c>
      <c r="Q101" s="18" t="s">
        <v>90</v>
      </c>
      <c r="R101" s="18"/>
      <c r="S101" s="18"/>
      <c r="T101" s="18"/>
    </row>
    <row r="102" spans="1:20" ht="33">
      <c r="A102" s="4">
        <v>98</v>
      </c>
      <c r="B102" s="17" t="s">
        <v>67</v>
      </c>
      <c r="C102" s="18" t="s">
        <v>668</v>
      </c>
      <c r="D102" s="18" t="s">
        <v>29</v>
      </c>
      <c r="E102" s="19"/>
      <c r="F102" s="18"/>
      <c r="G102" s="19">
        <v>23</v>
      </c>
      <c r="H102" s="19">
        <v>22</v>
      </c>
      <c r="I102" s="17">
        <v>45</v>
      </c>
      <c r="J102" s="18">
        <v>7086563085</v>
      </c>
      <c r="K102" s="18"/>
      <c r="L102" s="18"/>
      <c r="M102" s="18"/>
      <c r="N102" s="18"/>
      <c r="O102" s="18"/>
      <c r="P102" s="24">
        <v>43404</v>
      </c>
      <c r="Q102" s="18" t="s">
        <v>91</v>
      </c>
      <c r="R102" s="18"/>
      <c r="S102" s="18"/>
      <c r="T102" s="18"/>
    </row>
    <row r="103" spans="1:20" ht="33">
      <c r="A103" s="4">
        <v>99</v>
      </c>
      <c r="B103" s="17" t="s">
        <v>67</v>
      </c>
      <c r="C103" s="18" t="s">
        <v>669</v>
      </c>
      <c r="D103" s="18" t="s">
        <v>29</v>
      </c>
      <c r="E103" s="19"/>
      <c r="F103" s="18"/>
      <c r="G103" s="19">
        <v>10</v>
      </c>
      <c r="H103" s="19">
        <v>14</v>
      </c>
      <c r="I103" s="17">
        <v>24</v>
      </c>
      <c r="J103" s="18">
        <v>8471907215</v>
      </c>
      <c r="K103" s="18"/>
      <c r="L103" s="18"/>
      <c r="M103" s="18"/>
      <c r="N103" s="18"/>
      <c r="O103" s="18"/>
      <c r="P103" s="24">
        <v>43404</v>
      </c>
      <c r="Q103" s="18" t="s">
        <v>91</v>
      </c>
      <c r="R103" s="18"/>
      <c r="S103" s="18"/>
      <c r="T103" s="18"/>
    </row>
    <row r="104" spans="1:20" ht="33">
      <c r="A104" s="4">
        <v>100</v>
      </c>
      <c r="B104" s="17" t="s">
        <v>67</v>
      </c>
      <c r="C104" s="18" t="s">
        <v>670</v>
      </c>
      <c r="D104" s="18" t="s">
        <v>29</v>
      </c>
      <c r="E104" s="19"/>
      <c r="F104" s="18"/>
      <c r="G104" s="19">
        <v>19</v>
      </c>
      <c r="H104" s="19">
        <v>20</v>
      </c>
      <c r="I104" s="17">
        <v>39</v>
      </c>
      <c r="J104" s="18">
        <v>7896950986</v>
      </c>
      <c r="K104" s="18"/>
      <c r="L104" s="18"/>
      <c r="M104" s="18"/>
      <c r="N104" s="18"/>
      <c r="O104" s="18"/>
      <c r="P104" s="24">
        <v>43404</v>
      </c>
      <c r="Q104" s="18" t="s">
        <v>91</v>
      </c>
      <c r="R104" s="18"/>
      <c r="S104" s="18"/>
      <c r="T104" s="18"/>
    </row>
    <row r="105" spans="1:20" ht="33">
      <c r="A105" s="4">
        <v>101</v>
      </c>
      <c r="B105" s="17" t="s">
        <v>67</v>
      </c>
      <c r="C105" s="18" t="s">
        <v>671</v>
      </c>
      <c r="D105" s="18" t="s">
        <v>29</v>
      </c>
      <c r="E105" s="19"/>
      <c r="F105" s="18"/>
      <c r="G105" s="19">
        <v>14</v>
      </c>
      <c r="H105" s="19">
        <v>14</v>
      </c>
      <c r="I105" s="17">
        <v>28</v>
      </c>
      <c r="J105" s="18">
        <v>7896278450</v>
      </c>
      <c r="K105" s="18"/>
      <c r="L105" s="18"/>
      <c r="M105" s="18"/>
      <c r="N105" s="18"/>
      <c r="O105" s="18"/>
      <c r="P105" s="24">
        <v>43404</v>
      </c>
      <c r="Q105" s="18" t="s">
        <v>91</v>
      </c>
      <c r="R105" s="18"/>
      <c r="S105" s="18"/>
      <c r="T105" s="18"/>
    </row>
    <row r="106" spans="1:20">
      <c r="A106" s="4">
        <v>102</v>
      </c>
      <c r="B106" s="17"/>
      <c r="C106" s="18"/>
      <c r="D106" s="18"/>
      <c r="E106" s="19"/>
      <c r="F106" s="18"/>
      <c r="G106" s="19"/>
      <c r="H106" s="19"/>
      <c r="I106" s="17"/>
      <c r="J106" s="18"/>
      <c r="K106" s="18"/>
      <c r="L106" s="18"/>
      <c r="M106" s="18"/>
      <c r="N106" s="18"/>
      <c r="O106" s="18"/>
      <c r="P106" s="24"/>
      <c r="Q106" s="18"/>
      <c r="R106" s="18"/>
      <c r="S106" s="18"/>
      <c r="T106" s="18"/>
    </row>
    <row r="107" spans="1:20">
      <c r="A107" s="4">
        <v>103</v>
      </c>
      <c r="B107" s="17"/>
      <c r="C107" s="18"/>
      <c r="D107" s="18"/>
      <c r="E107" s="19"/>
      <c r="F107" s="18"/>
      <c r="G107" s="19"/>
      <c r="H107" s="19"/>
      <c r="I107" s="17"/>
      <c r="J107" s="18"/>
      <c r="K107" s="18"/>
      <c r="L107" s="18"/>
      <c r="M107" s="18"/>
      <c r="N107" s="18"/>
      <c r="O107" s="18"/>
      <c r="P107" s="24"/>
      <c r="Q107" s="18"/>
      <c r="R107" s="18"/>
      <c r="S107" s="18"/>
      <c r="T107" s="18"/>
    </row>
    <row r="108" spans="1:20">
      <c r="A108" s="4">
        <v>104</v>
      </c>
      <c r="B108" s="17"/>
      <c r="C108" s="18"/>
      <c r="D108" s="18"/>
      <c r="E108" s="19"/>
      <c r="F108" s="18"/>
      <c r="G108" s="19"/>
      <c r="H108" s="19"/>
      <c r="I108" s="17"/>
      <c r="J108" s="18"/>
      <c r="K108" s="18"/>
      <c r="L108" s="18"/>
      <c r="M108" s="18"/>
      <c r="N108" s="18"/>
      <c r="O108" s="18"/>
      <c r="P108" s="24"/>
      <c r="Q108" s="18"/>
      <c r="R108" s="18"/>
      <c r="S108" s="18"/>
      <c r="T108" s="18"/>
    </row>
    <row r="109" spans="1:20">
      <c r="A109" s="4">
        <v>105</v>
      </c>
      <c r="B109" s="17"/>
      <c r="C109" s="18"/>
      <c r="D109" s="18"/>
      <c r="E109" s="19"/>
      <c r="F109" s="18"/>
      <c r="G109" s="19"/>
      <c r="H109" s="19"/>
      <c r="I109" s="17"/>
      <c r="J109" s="18"/>
      <c r="K109" s="18"/>
      <c r="L109" s="18"/>
      <c r="M109" s="18"/>
      <c r="N109" s="18"/>
      <c r="O109" s="18"/>
      <c r="P109" s="24"/>
      <c r="Q109" s="18"/>
      <c r="R109" s="18"/>
      <c r="S109" s="18"/>
      <c r="T109" s="18"/>
    </row>
    <row r="110" spans="1:20">
      <c r="A110" s="4">
        <v>106</v>
      </c>
      <c r="B110" s="17"/>
      <c r="C110" s="18"/>
      <c r="D110" s="18"/>
      <c r="E110" s="19"/>
      <c r="F110" s="18"/>
      <c r="G110" s="19"/>
      <c r="H110" s="19"/>
      <c r="I110" s="17"/>
      <c r="J110" s="18"/>
      <c r="K110" s="18"/>
      <c r="L110" s="18"/>
      <c r="M110" s="18"/>
      <c r="N110" s="18"/>
      <c r="O110" s="18"/>
      <c r="P110" s="24"/>
      <c r="Q110" s="18"/>
      <c r="R110" s="18"/>
      <c r="S110" s="18"/>
      <c r="T110" s="18"/>
    </row>
    <row r="111" spans="1:20">
      <c r="A111" s="4">
        <v>107</v>
      </c>
      <c r="B111" s="17"/>
      <c r="C111" s="18"/>
      <c r="D111" s="18"/>
      <c r="E111" s="19"/>
      <c r="F111" s="18"/>
      <c r="G111" s="19"/>
      <c r="H111" s="19"/>
      <c r="I111" s="17"/>
      <c r="J111" s="18"/>
      <c r="K111" s="18"/>
      <c r="L111" s="18"/>
      <c r="M111" s="18"/>
      <c r="N111" s="18"/>
      <c r="O111" s="18"/>
      <c r="P111" s="24"/>
      <c r="Q111" s="18"/>
      <c r="R111" s="18"/>
      <c r="S111" s="18"/>
      <c r="T111" s="18"/>
    </row>
    <row r="112" spans="1:20">
      <c r="A112" s="4">
        <v>108</v>
      </c>
      <c r="B112" s="17"/>
      <c r="C112" s="18"/>
      <c r="D112" s="18"/>
      <c r="E112" s="19"/>
      <c r="F112" s="18"/>
      <c r="G112" s="19"/>
      <c r="H112" s="19"/>
      <c r="I112" s="17"/>
      <c r="J112" s="18"/>
      <c r="K112" s="18"/>
      <c r="L112" s="18"/>
      <c r="M112" s="18"/>
      <c r="N112" s="18"/>
      <c r="O112" s="18"/>
      <c r="P112" s="24"/>
      <c r="Q112" s="18"/>
      <c r="R112" s="18"/>
      <c r="S112" s="18"/>
      <c r="T112" s="18"/>
    </row>
    <row r="113" spans="1:20">
      <c r="A113" s="4">
        <v>109</v>
      </c>
      <c r="B113" s="17"/>
      <c r="C113" s="18"/>
      <c r="D113" s="18"/>
      <c r="E113" s="19"/>
      <c r="F113" s="18"/>
      <c r="G113" s="19"/>
      <c r="H113" s="19"/>
      <c r="I113" s="17"/>
      <c r="J113" s="18"/>
      <c r="K113" s="18"/>
      <c r="L113" s="18"/>
      <c r="M113" s="18"/>
      <c r="N113" s="18"/>
      <c r="O113" s="18"/>
      <c r="P113" s="24"/>
      <c r="Q113" s="18"/>
      <c r="R113" s="18"/>
      <c r="S113" s="18"/>
      <c r="T113" s="18"/>
    </row>
    <row r="114" spans="1:20">
      <c r="A114" s="4">
        <v>110</v>
      </c>
      <c r="B114" s="17"/>
      <c r="C114" s="18"/>
      <c r="D114" s="18"/>
      <c r="E114" s="19"/>
      <c r="F114" s="18"/>
      <c r="G114" s="19"/>
      <c r="H114" s="19"/>
      <c r="I114" s="17"/>
      <c r="J114" s="18"/>
      <c r="K114" s="18"/>
      <c r="L114" s="18"/>
      <c r="M114" s="18"/>
      <c r="N114" s="18"/>
      <c r="O114" s="18"/>
      <c r="P114" s="24"/>
      <c r="Q114" s="18"/>
      <c r="R114" s="18"/>
      <c r="S114" s="18"/>
      <c r="T114" s="18"/>
    </row>
    <row r="115" spans="1:20">
      <c r="A115" s="4">
        <v>111</v>
      </c>
      <c r="B115" s="17"/>
      <c r="C115" s="18"/>
      <c r="D115" s="18"/>
      <c r="E115" s="19"/>
      <c r="F115" s="18"/>
      <c r="G115" s="19"/>
      <c r="H115" s="19"/>
      <c r="I115" s="17"/>
      <c r="J115" s="18"/>
      <c r="K115" s="18"/>
      <c r="L115" s="18"/>
      <c r="M115" s="18"/>
      <c r="N115" s="18"/>
      <c r="O115" s="18"/>
      <c r="P115" s="24"/>
      <c r="Q115" s="18"/>
      <c r="R115" s="18"/>
      <c r="S115" s="18"/>
      <c r="T115" s="18"/>
    </row>
    <row r="116" spans="1:20">
      <c r="A116" s="4">
        <v>112</v>
      </c>
      <c r="B116" s="17"/>
      <c r="C116" s="18"/>
      <c r="D116" s="18"/>
      <c r="E116" s="19"/>
      <c r="F116" s="18"/>
      <c r="G116" s="19"/>
      <c r="H116" s="19"/>
      <c r="I116" s="17"/>
      <c r="J116" s="18"/>
      <c r="K116" s="18"/>
      <c r="L116" s="18"/>
      <c r="M116" s="18"/>
      <c r="N116" s="18"/>
      <c r="O116" s="18"/>
      <c r="P116" s="24"/>
      <c r="Q116" s="18"/>
      <c r="R116" s="18"/>
      <c r="S116" s="18"/>
      <c r="T116" s="18"/>
    </row>
    <row r="117" spans="1:20">
      <c r="A117" s="4">
        <v>113</v>
      </c>
      <c r="B117" s="17"/>
      <c r="C117" s="18"/>
      <c r="D117" s="18"/>
      <c r="E117" s="19"/>
      <c r="F117" s="18"/>
      <c r="G117" s="19"/>
      <c r="H117" s="19"/>
      <c r="I117" s="17"/>
      <c r="J117" s="18"/>
      <c r="K117" s="18"/>
      <c r="L117" s="18"/>
      <c r="M117" s="18"/>
      <c r="N117" s="18"/>
      <c r="O117" s="18"/>
      <c r="P117" s="24"/>
      <c r="Q117" s="18"/>
      <c r="R117" s="18"/>
      <c r="S117" s="18"/>
      <c r="T117" s="18"/>
    </row>
    <row r="118" spans="1:20">
      <c r="A118" s="4">
        <v>114</v>
      </c>
      <c r="B118" s="17"/>
      <c r="C118" s="18"/>
      <c r="D118" s="18"/>
      <c r="E118" s="19"/>
      <c r="F118" s="18"/>
      <c r="G118" s="19"/>
      <c r="H118" s="19"/>
      <c r="I118" s="17"/>
      <c r="J118" s="18"/>
      <c r="K118" s="18"/>
      <c r="L118" s="18"/>
      <c r="M118" s="18"/>
      <c r="N118" s="18"/>
      <c r="O118" s="18"/>
      <c r="P118" s="24"/>
      <c r="Q118" s="18"/>
      <c r="R118" s="18"/>
      <c r="S118" s="18"/>
      <c r="T118" s="18"/>
    </row>
    <row r="119" spans="1:20">
      <c r="A119" s="4">
        <v>115</v>
      </c>
      <c r="B119" s="17"/>
      <c r="C119" s="18"/>
      <c r="D119" s="18"/>
      <c r="E119" s="19"/>
      <c r="F119" s="18"/>
      <c r="G119" s="19"/>
      <c r="H119" s="19"/>
      <c r="I119" s="17"/>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ref="I120:I133" si="2">+G120+H120</f>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3">+G134+H134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18"/>
      <c r="R164" s="18"/>
      <c r="S164" s="18"/>
      <c r="T164" s="18"/>
    </row>
    <row r="165" spans="1:20">
      <c r="A165" s="3" t="s">
        <v>11</v>
      </c>
      <c r="B165" s="41"/>
      <c r="C165" s="3">
        <f>COUNTIFS(C5:C164,"*")</f>
        <v>78</v>
      </c>
      <c r="D165" s="3"/>
      <c r="E165" s="13"/>
      <c r="F165" s="3"/>
      <c r="G165" s="13">
        <f>SUM(G5:G164)</f>
        <v>2801</v>
      </c>
      <c r="H165" s="13">
        <f>SUM(H5:H164)</f>
        <v>2735</v>
      </c>
      <c r="I165" s="13">
        <f>SUM(I5:I164)</f>
        <v>5526</v>
      </c>
      <c r="J165" s="3"/>
      <c r="K165" s="7"/>
      <c r="L165" s="21"/>
      <c r="M165" s="21"/>
      <c r="N165" s="7"/>
      <c r="O165" s="7"/>
      <c r="P165" s="14"/>
      <c r="Q165" s="3"/>
      <c r="R165" s="3"/>
      <c r="S165" s="3"/>
      <c r="T165" s="12"/>
    </row>
    <row r="166" spans="1:20">
      <c r="A166" s="46" t="s">
        <v>66</v>
      </c>
      <c r="B166" s="10">
        <f>COUNTIF(B$5:B$164,"Team 1")</f>
        <v>42</v>
      </c>
      <c r="C166" s="46" t="s">
        <v>29</v>
      </c>
      <c r="D166" s="10">
        <f>COUNTIF(D5:D164,"Anganwadi")</f>
        <v>33</v>
      </c>
    </row>
    <row r="167" spans="1:20">
      <c r="A167" s="46" t="s">
        <v>67</v>
      </c>
      <c r="B167" s="10">
        <f>COUNTIF(B$6:B$164,"Team 2")</f>
        <v>54</v>
      </c>
      <c r="C167" s="46" t="s">
        <v>27</v>
      </c>
      <c r="D167" s="10">
        <f>COUNTIF(D5:D164,"School")</f>
        <v>37</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0 D22: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50"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zoomScale="60" zoomScaleNormal="60" workbookViewId="0">
      <pane xSplit="3" ySplit="4" topLeftCell="D5" activePane="bottomRight" state="frozen"/>
      <selection pane="topRight" activeCell="C1" sqref="C1"/>
      <selection pane="bottomLeft" activeCell="A5" sqref="A5"/>
      <selection pane="bottomRight" activeCell="L14" sqref="L14"/>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61" customWidth="1"/>
    <col min="17" max="17" width="11.5703125" style="67" bestFit="1" customWidth="1"/>
    <col min="18" max="18" width="17.5703125" style="1" customWidth="1"/>
    <col min="19" max="19" width="19.5703125" style="1" customWidth="1"/>
    <col min="20" max="16384" width="9.140625" style="1"/>
  </cols>
  <sheetData>
    <row r="1" spans="1:20" ht="51" customHeight="1">
      <c r="A1" s="124" t="s">
        <v>672</v>
      </c>
      <c r="B1" s="124"/>
      <c r="C1" s="124"/>
      <c r="D1" s="125"/>
      <c r="E1" s="125"/>
      <c r="F1" s="125"/>
      <c r="G1" s="125"/>
      <c r="H1" s="125"/>
      <c r="I1" s="125"/>
      <c r="J1" s="125"/>
      <c r="K1" s="125"/>
      <c r="L1" s="125"/>
      <c r="M1" s="125"/>
      <c r="N1" s="125"/>
      <c r="O1" s="125"/>
      <c r="P1" s="125"/>
      <c r="Q1" s="125"/>
      <c r="R1" s="125"/>
      <c r="S1" s="125"/>
    </row>
    <row r="2" spans="1:20">
      <c r="A2" s="128" t="s">
        <v>63</v>
      </c>
      <c r="B2" s="129"/>
      <c r="C2" s="129"/>
      <c r="D2" s="25">
        <v>43405</v>
      </c>
      <c r="E2" s="22"/>
      <c r="F2" s="22"/>
      <c r="G2" s="22"/>
      <c r="H2" s="22"/>
      <c r="I2" s="22"/>
      <c r="J2" s="22"/>
      <c r="K2" s="22"/>
      <c r="L2" s="22"/>
      <c r="M2" s="22"/>
      <c r="N2" s="22"/>
      <c r="O2" s="22"/>
      <c r="P2" s="58"/>
      <c r="Q2" s="64"/>
      <c r="R2" s="22"/>
      <c r="S2" s="22"/>
    </row>
    <row r="3" spans="1:20" ht="24" customHeight="1">
      <c r="A3" s="123" t="s">
        <v>14</v>
      </c>
      <c r="B3" s="126" t="s">
        <v>65</v>
      </c>
      <c r="C3" s="122" t="s">
        <v>7</v>
      </c>
      <c r="D3" s="122" t="s">
        <v>59</v>
      </c>
      <c r="E3" s="122" t="s">
        <v>16</v>
      </c>
      <c r="F3" s="130" t="s">
        <v>17</v>
      </c>
      <c r="G3" s="122" t="s">
        <v>8</v>
      </c>
      <c r="H3" s="122"/>
      <c r="I3" s="122"/>
      <c r="J3" s="122" t="s">
        <v>35</v>
      </c>
      <c r="K3" s="126" t="s">
        <v>37</v>
      </c>
      <c r="L3" s="126" t="s">
        <v>54</v>
      </c>
      <c r="M3" s="126" t="s">
        <v>55</v>
      </c>
      <c r="N3" s="126" t="s">
        <v>38</v>
      </c>
      <c r="O3" s="126" t="s">
        <v>39</v>
      </c>
      <c r="P3" s="132" t="s">
        <v>58</v>
      </c>
      <c r="Q3" s="133" t="s">
        <v>56</v>
      </c>
      <c r="R3" s="122" t="s">
        <v>36</v>
      </c>
      <c r="S3" s="122" t="s">
        <v>57</v>
      </c>
      <c r="T3" s="122" t="s">
        <v>13</v>
      </c>
    </row>
    <row r="4" spans="1:20" ht="25.5" customHeight="1">
      <c r="A4" s="123"/>
      <c r="B4" s="131"/>
      <c r="C4" s="122"/>
      <c r="D4" s="122"/>
      <c r="E4" s="122"/>
      <c r="F4" s="130"/>
      <c r="G4" s="23" t="s">
        <v>9</v>
      </c>
      <c r="H4" s="23" t="s">
        <v>10</v>
      </c>
      <c r="I4" s="23" t="s">
        <v>11</v>
      </c>
      <c r="J4" s="122"/>
      <c r="K4" s="127"/>
      <c r="L4" s="127"/>
      <c r="M4" s="127"/>
      <c r="N4" s="127"/>
      <c r="O4" s="127"/>
      <c r="P4" s="132"/>
      <c r="Q4" s="134"/>
      <c r="R4" s="122"/>
      <c r="S4" s="122"/>
      <c r="T4" s="122"/>
    </row>
    <row r="5" spans="1:20" ht="30.75">
      <c r="A5" s="4">
        <v>1</v>
      </c>
      <c r="B5" s="57" t="s">
        <v>66</v>
      </c>
      <c r="C5" s="62" t="s">
        <v>210</v>
      </c>
      <c r="D5" s="57" t="s">
        <v>29</v>
      </c>
      <c r="E5" s="57">
        <v>408</v>
      </c>
      <c r="F5" s="62"/>
      <c r="G5" s="57">
        <v>43</v>
      </c>
      <c r="H5" s="57">
        <v>35</v>
      </c>
      <c r="I5" s="57">
        <v>78</v>
      </c>
      <c r="J5" s="57">
        <v>9957025297</v>
      </c>
      <c r="K5" s="57"/>
      <c r="L5" s="57"/>
      <c r="M5" s="57"/>
      <c r="N5" s="57"/>
      <c r="O5" s="57"/>
      <c r="P5" s="59">
        <v>43405</v>
      </c>
      <c r="Q5" s="62" t="s">
        <v>92</v>
      </c>
      <c r="R5" s="18"/>
      <c r="S5" s="18"/>
      <c r="T5" s="18"/>
    </row>
    <row r="6" spans="1:20">
      <c r="A6" s="4">
        <v>2</v>
      </c>
      <c r="B6" s="62" t="s">
        <v>66</v>
      </c>
      <c r="C6" s="62" t="s">
        <v>211</v>
      </c>
      <c r="D6" s="62" t="s">
        <v>29</v>
      </c>
      <c r="E6" s="57"/>
      <c r="F6" s="62"/>
      <c r="G6" s="57">
        <v>29</v>
      </c>
      <c r="H6" s="57">
        <v>37</v>
      </c>
      <c r="I6" s="57">
        <v>66</v>
      </c>
      <c r="J6" s="57">
        <v>7896480949</v>
      </c>
      <c r="K6" s="62"/>
      <c r="L6" s="57"/>
      <c r="M6" s="57"/>
      <c r="N6" s="57"/>
      <c r="O6" s="57"/>
      <c r="P6" s="59">
        <v>43405</v>
      </c>
      <c r="Q6" s="62" t="s">
        <v>92</v>
      </c>
      <c r="R6" s="18"/>
      <c r="S6" s="18"/>
      <c r="T6" s="18"/>
    </row>
    <row r="7" spans="1:20">
      <c r="A7" s="4">
        <v>3</v>
      </c>
      <c r="B7" s="62" t="s">
        <v>66</v>
      </c>
      <c r="C7" s="62" t="s">
        <v>212</v>
      </c>
      <c r="D7" s="62" t="s">
        <v>27</v>
      </c>
      <c r="E7" s="57">
        <v>214100</v>
      </c>
      <c r="F7" s="62" t="s">
        <v>97</v>
      </c>
      <c r="G7" s="57">
        <v>35</v>
      </c>
      <c r="H7" s="57">
        <v>30</v>
      </c>
      <c r="I7" s="57">
        <v>65</v>
      </c>
      <c r="J7" s="57">
        <v>9945963309</v>
      </c>
      <c r="K7" s="69"/>
      <c r="L7" s="57"/>
      <c r="M7" s="57"/>
      <c r="N7" s="57"/>
      <c r="O7" s="57"/>
      <c r="P7" s="59">
        <v>43406</v>
      </c>
      <c r="Q7" s="62" t="s">
        <v>93</v>
      </c>
      <c r="R7" s="18"/>
      <c r="S7" s="18"/>
      <c r="T7" s="18"/>
    </row>
    <row r="8" spans="1:20">
      <c r="A8" s="4">
        <v>4</v>
      </c>
      <c r="B8" s="62" t="s">
        <v>66</v>
      </c>
      <c r="C8" s="62" t="s">
        <v>213</v>
      </c>
      <c r="D8" s="62" t="s">
        <v>27</v>
      </c>
      <c r="E8" s="57">
        <v>214101</v>
      </c>
      <c r="F8" s="62" t="s">
        <v>88</v>
      </c>
      <c r="G8" s="57">
        <v>48</v>
      </c>
      <c r="H8" s="57">
        <v>45</v>
      </c>
      <c r="I8" s="57">
        <v>93</v>
      </c>
      <c r="J8" s="57">
        <v>7896551012</v>
      </c>
      <c r="K8" s="69"/>
      <c r="L8" s="57"/>
      <c r="M8" s="57"/>
      <c r="N8" s="57"/>
      <c r="O8" s="57"/>
      <c r="P8" s="59">
        <v>43406</v>
      </c>
      <c r="Q8" s="62" t="s">
        <v>93</v>
      </c>
      <c r="R8" s="18"/>
      <c r="S8" s="18"/>
      <c r="T8" s="18"/>
    </row>
    <row r="9" spans="1:20" ht="30.75">
      <c r="A9" s="4">
        <v>5</v>
      </c>
      <c r="B9" s="57" t="s">
        <v>66</v>
      </c>
      <c r="C9" s="62" t="s">
        <v>107</v>
      </c>
      <c r="D9" s="62"/>
      <c r="E9" s="57"/>
      <c r="F9" s="62"/>
      <c r="G9" s="57"/>
      <c r="H9" s="57"/>
      <c r="I9" s="57"/>
      <c r="J9" s="57"/>
      <c r="K9" s="62"/>
      <c r="L9" s="57"/>
      <c r="M9" s="57"/>
      <c r="N9" s="57"/>
      <c r="O9" s="57"/>
      <c r="P9" s="59">
        <v>43407</v>
      </c>
      <c r="Q9" s="62" t="s">
        <v>94</v>
      </c>
      <c r="R9" s="18"/>
      <c r="S9" s="18"/>
      <c r="T9" s="18"/>
    </row>
    <row r="10" spans="1:20">
      <c r="A10" s="4">
        <v>6</v>
      </c>
      <c r="B10" s="62" t="s">
        <v>66</v>
      </c>
      <c r="C10" s="62"/>
      <c r="D10" s="62"/>
      <c r="E10" s="57"/>
      <c r="F10" s="62"/>
      <c r="G10" s="57"/>
      <c r="H10" s="57"/>
      <c r="I10" s="57"/>
      <c r="J10" s="57"/>
      <c r="K10" s="62"/>
      <c r="L10" s="57"/>
      <c r="M10" s="57"/>
      <c r="N10" s="57"/>
      <c r="O10" s="57"/>
      <c r="P10" s="59">
        <v>43408</v>
      </c>
      <c r="Q10" s="62" t="s">
        <v>95</v>
      </c>
      <c r="R10" s="18"/>
      <c r="S10" s="18"/>
      <c r="T10" s="18"/>
    </row>
    <row r="11" spans="1:20">
      <c r="A11" s="4">
        <v>7</v>
      </c>
      <c r="B11" s="62" t="s">
        <v>66</v>
      </c>
      <c r="C11" s="62" t="s">
        <v>214</v>
      </c>
      <c r="D11" s="62" t="s">
        <v>27</v>
      </c>
      <c r="E11" s="57">
        <v>214105</v>
      </c>
      <c r="F11" s="62" t="s">
        <v>88</v>
      </c>
      <c r="G11" s="57">
        <v>90</v>
      </c>
      <c r="H11" s="57">
        <v>70</v>
      </c>
      <c r="I11" s="57">
        <v>160</v>
      </c>
      <c r="J11" s="57">
        <v>7399821857</v>
      </c>
      <c r="K11" s="57"/>
      <c r="L11" s="57"/>
      <c r="M11" s="57"/>
      <c r="N11" s="57"/>
      <c r="O11" s="57"/>
      <c r="P11" s="59">
        <v>43409</v>
      </c>
      <c r="Q11" s="62" t="s">
        <v>89</v>
      </c>
      <c r="R11" s="18"/>
      <c r="S11" s="18"/>
      <c r="T11" s="18"/>
    </row>
    <row r="12" spans="1:20">
      <c r="A12" s="4">
        <v>8</v>
      </c>
      <c r="B12" s="62" t="s">
        <v>66</v>
      </c>
      <c r="C12" s="57"/>
      <c r="D12" s="57"/>
      <c r="E12" s="57"/>
      <c r="F12" s="57"/>
      <c r="G12" s="57"/>
      <c r="H12" s="57"/>
      <c r="I12" s="57"/>
      <c r="J12" s="57"/>
      <c r="K12" s="57"/>
      <c r="L12" s="57"/>
      <c r="M12" s="57"/>
      <c r="N12" s="57"/>
      <c r="O12" s="57"/>
      <c r="P12" s="59">
        <v>43410</v>
      </c>
      <c r="Q12" s="62" t="s">
        <v>90</v>
      </c>
      <c r="R12" s="18"/>
      <c r="S12" s="18"/>
      <c r="T12" s="18" t="s">
        <v>247</v>
      </c>
    </row>
    <row r="13" spans="1:20" ht="30.75">
      <c r="A13" s="4">
        <v>9</v>
      </c>
      <c r="B13" s="57" t="s">
        <v>66</v>
      </c>
      <c r="C13" s="62" t="s">
        <v>215</v>
      </c>
      <c r="D13" s="62" t="s">
        <v>27</v>
      </c>
      <c r="E13" s="57">
        <v>214108</v>
      </c>
      <c r="F13" s="62" t="s">
        <v>97</v>
      </c>
      <c r="G13" s="57">
        <v>41</v>
      </c>
      <c r="H13" s="57">
        <v>20</v>
      </c>
      <c r="I13" s="57">
        <v>61</v>
      </c>
      <c r="J13" s="57"/>
      <c r="K13" s="57"/>
      <c r="L13" s="57"/>
      <c r="M13" s="57"/>
      <c r="N13" s="57"/>
      <c r="O13" s="57"/>
      <c r="P13" s="59">
        <v>43411</v>
      </c>
      <c r="Q13" s="62" t="s">
        <v>91</v>
      </c>
      <c r="R13" s="18"/>
      <c r="S13" s="18"/>
      <c r="T13" s="18"/>
    </row>
    <row r="14" spans="1:20" ht="30.75">
      <c r="A14" s="4">
        <v>10</v>
      </c>
      <c r="B14" s="62" t="s">
        <v>66</v>
      </c>
      <c r="C14" s="62" t="s">
        <v>216</v>
      </c>
      <c r="D14" s="62" t="s">
        <v>27</v>
      </c>
      <c r="E14" s="57">
        <v>214109</v>
      </c>
      <c r="F14" s="62" t="s">
        <v>88</v>
      </c>
      <c r="G14" s="57">
        <v>32</v>
      </c>
      <c r="H14" s="57">
        <v>30</v>
      </c>
      <c r="I14" s="57">
        <v>62</v>
      </c>
      <c r="J14" s="57"/>
      <c r="K14" s="57"/>
      <c r="L14" s="57"/>
      <c r="M14" s="57"/>
      <c r="N14" s="57"/>
      <c r="O14" s="57"/>
      <c r="P14" s="59">
        <v>43411</v>
      </c>
      <c r="Q14" s="62" t="s">
        <v>91</v>
      </c>
      <c r="R14" s="18"/>
      <c r="S14" s="18"/>
      <c r="T14" s="18"/>
    </row>
    <row r="15" spans="1:20" ht="30.75">
      <c r="A15" s="4">
        <v>11</v>
      </c>
      <c r="B15" s="62" t="s">
        <v>66</v>
      </c>
      <c r="C15" s="62" t="s">
        <v>217</v>
      </c>
      <c r="D15" s="62" t="s">
        <v>29</v>
      </c>
      <c r="E15" s="57"/>
      <c r="F15" s="57"/>
      <c r="G15" s="57">
        <v>35</v>
      </c>
      <c r="H15" s="57">
        <v>26</v>
      </c>
      <c r="I15" s="57">
        <v>61</v>
      </c>
      <c r="J15" s="57">
        <v>9706782830</v>
      </c>
      <c r="K15" s="57"/>
      <c r="L15" s="57"/>
      <c r="M15" s="57"/>
      <c r="N15" s="57"/>
      <c r="O15" s="57"/>
      <c r="P15" s="59">
        <v>43412</v>
      </c>
      <c r="Q15" s="62" t="s">
        <v>92</v>
      </c>
      <c r="R15" s="18"/>
      <c r="S15" s="18"/>
      <c r="T15" s="18"/>
    </row>
    <row r="16" spans="1:20" ht="30.75">
      <c r="A16" s="4">
        <v>12</v>
      </c>
      <c r="B16" s="62" t="s">
        <v>66</v>
      </c>
      <c r="C16" s="62" t="s">
        <v>218</v>
      </c>
      <c r="D16" s="62" t="s">
        <v>29</v>
      </c>
      <c r="E16" s="57"/>
      <c r="F16" s="57"/>
      <c r="G16" s="57">
        <v>38</v>
      </c>
      <c r="H16" s="57">
        <v>20</v>
      </c>
      <c r="I16" s="57">
        <v>58</v>
      </c>
      <c r="J16" s="57">
        <v>7664936794</v>
      </c>
      <c r="K16" s="62"/>
      <c r="L16" s="57"/>
      <c r="M16" s="57"/>
      <c r="N16" s="57"/>
      <c r="O16" s="57"/>
      <c r="P16" s="59">
        <v>43412</v>
      </c>
      <c r="Q16" s="62" t="s">
        <v>92</v>
      </c>
      <c r="R16" s="18"/>
      <c r="S16" s="18"/>
      <c r="T16" s="18"/>
    </row>
    <row r="17" spans="1:20">
      <c r="A17" s="4">
        <v>13</v>
      </c>
      <c r="B17" s="57" t="s">
        <v>66</v>
      </c>
      <c r="C17" s="62" t="s">
        <v>219</v>
      </c>
      <c r="D17" s="62" t="s">
        <v>27</v>
      </c>
      <c r="E17" s="57">
        <v>210307</v>
      </c>
      <c r="F17" s="62" t="s">
        <v>88</v>
      </c>
      <c r="G17" s="57">
        <v>46</v>
      </c>
      <c r="H17" s="57">
        <v>30</v>
      </c>
      <c r="I17" s="57">
        <v>76</v>
      </c>
      <c r="J17" s="57"/>
      <c r="K17" s="62"/>
      <c r="L17" s="57"/>
      <c r="M17" s="57"/>
      <c r="N17" s="57"/>
      <c r="O17" s="57"/>
      <c r="P17" s="59">
        <v>43413</v>
      </c>
      <c r="Q17" s="62" t="s">
        <v>93</v>
      </c>
      <c r="R17" s="18"/>
      <c r="S17" s="18"/>
      <c r="T17" s="18"/>
    </row>
    <row r="18" spans="1:20">
      <c r="A18" s="4">
        <v>14</v>
      </c>
      <c r="B18" s="62" t="s">
        <v>66</v>
      </c>
      <c r="C18" s="62" t="s">
        <v>220</v>
      </c>
      <c r="D18" s="62" t="s">
        <v>27</v>
      </c>
      <c r="E18" s="57">
        <v>210305</v>
      </c>
      <c r="F18" s="62" t="s">
        <v>97</v>
      </c>
      <c r="G18" s="57">
        <v>41</v>
      </c>
      <c r="H18" s="57">
        <v>19</v>
      </c>
      <c r="I18" s="57">
        <v>60</v>
      </c>
      <c r="J18" s="57"/>
      <c r="K18" s="57"/>
      <c r="L18" s="57"/>
      <c r="M18" s="57"/>
      <c r="N18" s="57"/>
      <c r="O18" s="57"/>
      <c r="P18" s="59">
        <v>43413</v>
      </c>
      <c r="Q18" s="62" t="s">
        <v>93</v>
      </c>
      <c r="R18" s="18"/>
      <c r="S18" s="18"/>
      <c r="T18" s="18"/>
    </row>
    <row r="19" spans="1:20" ht="30.75">
      <c r="A19" s="4">
        <v>15</v>
      </c>
      <c r="B19" s="62" t="s">
        <v>66</v>
      </c>
      <c r="C19" s="62" t="s">
        <v>107</v>
      </c>
      <c r="D19" s="62"/>
      <c r="E19" s="57"/>
      <c r="F19" s="62"/>
      <c r="G19" s="57"/>
      <c r="H19" s="57"/>
      <c r="I19" s="57"/>
      <c r="J19" s="57"/>
      <c r="K19" s="57"/>
      <c r="L19" s="57"/>
      <c r="M19" s="57"/>
      <c r="N19" s="57"/>
      <c r="O19" s="57"/>
      <c r="P19" s="59">
        <v>43414</v>
      </c>
      <c r="Q19" s="62" t="s">
        <v>94</v>
      </c>
      <c r="R19" s="18"/>
      <c r="S19" s="18"/>
      <c r="T19" s="18"/>
    </row>
    <row r="20" spans="1:20">
      <c r="A20" s="4">
        <v>16</v>
      </c>
      <c r="B20" s="62" t="s">
        <v>66</v>
      </c>
      <c r="C20" s="62"/>
      <c r="D20" s="62"/>
      <c r="E20" s="57"/>
      <c r="F20" s="57"/>
      <c r="G20" s="57"/>
      <c r="H20" s="57"/>
      <c r="I20" s="57"/>
      <c r="J20" s="57"/>
      <c r="K20" s="57"/>
      <c r="L20" s="57"/>
      <c r="M20" s="57"/>
      <c r="N20" s="57"/>
      <c r="O20" s="57"/>
      <c r="P20" s="59">
        <v>43415</v>
      </c>
      <c r="Q20" s="62" t="s">
        <v>95</v>
      </c>
      <c r="R20" s="18"/>
      <c r="S20" s="18"/>
      <c r="T20" s="18"/>
    </row>
    <row r="21" spans="1:20">
      <c r="A21" s="4">
        <v>17</v>
      </c>
      <c r="B21" s="57" t="s">
        <v>66</v>
      </c>
      <c r="C21" s="62" t="s">
        <v>221</v>
      </c>
      <c r="D21" s="62" t="s">
        <v>27</v>
      </c>
      <c r="E21" s="57">
        <v>221003</v>
      </c>
      <c r="F21" s="62" t="s">
        <v>88</v>
      </c>
      <c r="G21" s="57">
        <v>65</v>
      </c>
      <c r="H21" s="57">
        <v>40</v>
      </c>
      <c r="I21" s="57">
        <f>G21+H21</f>
        <v>105</v>
      </c>
      <c r="J21" s="57"/>
      <c r="K21" s="62"/>
      <c r="L21" s="57"/>
      <c r="M21" s="57"/>
      <c r="N21" s="57"/>
      <c r="O21" s="57"/>
      <c r="P21" s="59">
        <v>43416</v>
      </c>
      <c r="Q21" s="62" t="s">
        <v>89</v>
      </c>
      <c r="R21" s="18"/>
      <c r="S21" s="18"/>
      <c r="T21" s="18"/>
    </row>
    <row r="22" spans="1:20">
      <c r="A22" s="4">
        <v>18</v>
      </c>
      <c r="B22" s="62" t="s">
        <v>66</v>
      </c>
      <c r="C22" s="62" t="s">
        <v>222</v>
      </c>
      <c r="D22" s="62" t="s">
        <v>27</v>
      </c>
      <c r="E22" s="57">
        <v>221008</v>
      </c>
      <c r="F22" s="62" t="s">
        <v>97</v>
      </c>
      <c r="G22" s="57">
        <v>30</v>
      </c>
      <c r="H22" s="57">
        <v>20</v>
      </c>
      <c r="I22" s="57">
        <f>G22+H22</f>
        <v>50</v>
      </c>
      <c r="J22" s="57"/>
      <c r="K22" s="57"/>
      <c r="L22" s="57"/>
      <c r="M22" s="57"/>
      <c r="N22" s="57"/>
      <c r="O22" s="57"/>
      <c r="P22" s="59">
        <v>43416</v>
      </c>
      <c r="Q22" s="62" t="s">
        <v>89</v>
      </c>
      <c r="R22" s="18"/>
      <c r="S22" s="18"/>
      <c r="T22" s="18"/>
    </row>
    <row r="23" spans="1:20" ht="33">
      <c r="A23" s="4">
        <v>19</v>
      </c>
      <c r="B23" s="62" t="s">
        <v>66</v>
      </c>
      <c r="C23" s="62"/>
      <c r="D23" s="62"/>
      <c r="E23" s="57"/>
      <c r="F23" s="57"/>
      <c r="G23" s="57"/>
      <c r="H23" s="57"/>
      <c r="I23" s="57"/>
      <c r="J23" s="57"/>
      <c r="K23" s="62"/>
      <c r="L23" s="57"/>
      <c r="M23" s="57"/>
      <c r="N23" s="57"/>
      <c r="O23" s="57"/>
      <c r="P23" s="59">
        <v>43417</v>
      </c>
      <c r="Q23" s="62" t="s">
        <v>90</v>
      </c>
      <c r="R23" s="18"/>
      <c r="S23" s="18"/>
      <c r="T23" s="18" t="s">
        <v>248</v>
      </c>
    </row>
    <row r="24" spans="1:20" ht="30.75">
      <c r="A24" s="4">
        <v>20</v>
      </c>
      <c r="B24" s="62" t="s">
        <v>66</v>
      </c>
      <c r="C24" s="62" t="s">
        <v>223</v>
      </c>
      <c r="D24" s="62" t="s">
        <v>29</v>
      </c>
      <c r="E24" s="57"/>
      <c r="F24" s="57"/>
      <c r="G24" s="57">
        <v>55</v>
      </c>
      <c r="H24" s="57">
        <v>20</v>
      </c>
      <c r="I24" s="57">
        <f t="shared" ref="I24:I33" si="0">G24+H24</f>
        <v>75</v>
      </c>
      <c r="J24" s="57">
        <v>9957212008</v>
      </c>
      <c r="K24" s="57"/>
      <c r="L24" s="57"/>
      <c r="M24" s="57"/>
      <c r="N24" s="57"/>
      <c r="O24" s="57"/>
      <c r="P24" s="59">
        <v>43418</v>
      </c>
      <c r="Q24" s="62" t="s">
        <v>91</v>
      </c>
      <c r="R24" s="18"/>
      <c r="S24" s="18"/>
      <c r="T24" s="18"/>
    </row>
    <row r="25" spans="1:20" ht="30.75">
      <c r="A25" s="4">
        <v>21</v>
      </c>
      <c r="B25" s="57" t="s">
        <v>66</v>
      </c>
      <c r="C25" s="62" t="s">
        <v>224</v>
      </c>
      <c r="D25" s="62" t="s">
        <v>29</v>
      </c>
      <c r="E25" s="57"/>
      <c r="F25" s="57"/>
      <c r="G25" s="57">
        <v>35</v>
      </c>
      <c r="H25" s="57">
        <v>20</v>
      </c>
      <c r="I25" s="57">
        <f t="shared" si="0"/>
        <v>55</v>
      </c>
      <c r="J25" s="57">
        <v>9954233912</v>
      </c>
      <c r="K25" s="57"/>
      <c r="L25" s="57"/>
      <c r="M25" s="57"/>
      <c r="N25" s="57"/>
      <c r="O25" s="57"/>
      <c r="P25" s="59">
        <v>43418</v>
      </c>
      <c r="Q25" s="62" t="s">
        <v>91</v>
      </c>
      <c r="R25" s="18"/>
      <c r="S25" s="18"/>
      <c r="T25" s="18"/>
    </row>
    <row r="26" spans="1:20">
      <c r="A26" s="4">
        <v>22</v>
      </c>
      <c r="B26" s="62" t="s">
        <v>66</v>
      </c>
      <c r="C26" s="62" t="s">
        <v>225</v>
      </c>
      <c r="D26" s="62" t="s">
        <v>27</v>
      </c>
      <c r="E26" s="57">
        <v>221005</v>
      </c>
      <c r="F26" s="62" t="s">
        <v>88</v>
      </c>
      <c r="G26" s="57">
        <v>60</v>
      </c>
      <c r="H26" s="57">
        <v>50</v>
      </c>
      <c r="I26" s="57">
        <f t="shared" si="0"/>
        <v>110</v>
      </c>
      <c r="J26" s="57"/>
      <c r="K26" s="57"/>
      <c r="L26" s="57"/>
      <c r="M26" s="57"/>
      <c r="N26" s="57"/>
      <c r="O26" s="57"/>
      <c r="P26" s="59">
        <v>43419</v>
      </c>
      <c r="Q26" s="62" t="s">
        <v>92</v>
      </c>
      <c r="R26" s="18"/>
      <c r="S26" s="18"/>
      <c r="T26" s="18"/>
    </row>
    <row r="27" spans="1:20">
      <c r="A27" s="4">
        <v>23</v>
      </c>
      <c r="B27" s="62" t="s">
        <v>66</v>
      </c>
      <c r="C27" s="62" t="s">
        <v>226</v>
      </c>
      <c r="D27" s="62" t="s">
        <v>27</v>
      </c>
      <c r="E27" s="57">
        <v>221000</v>
      </c>
      <c r="F27" s="62" t="s">
        <v>97</v>
      </c>
      <c r="G27" s="57">
        <v>32</v>
      </c>
      <c r="H27" s="57">
        <v>30</v>
      </c>
      <c r="I27" s="57">
        <f t="shared" si="0"/>
        <v>62</v>
      </c>
      <c r="J27" s="57"/>
      <c r="K27" s="57"/>
      <c r="L27" s="57"/>
      <c r="M27" s="57"/>
      <c r="N27" s="57"/>
      <c r="O27" s="57"/>
      <c r="P27" s="59">
        <v>43419</v>
      </c>
      <c r="Q27" s="62" t="s">
        <v>92</v>
      </c>
      <c r="R27" s="18"/>
      <c r="S27" s="18"/>
      <c r="T27" s="18"/>
    </row>
    <row r="28" spans="1:20">
      <c r="A28" s="4">
        <v>24</v>
      </c>
      <c r="B28" s="62" t="s">
        <v>66</v>
      </c>
      <c r="C28" s="62" t="s">
        <v>227</v>
      </c>
      <c r="D28" s="62" t="s">
        <v>27</v>
      </c>
      <c r="E28" s="57">
        <v>221002</v>
      </c>
      <c r="F28" s="62" t="s">
        <v>88</v>
      </c>
      <c r="G28" s="57">
        <v>37</v>
      </c>
      <c r="H28" s="57">
        <v>30</v>
      </c>
      <c r="I28" s="57">
        <f t="shared" si="0"/>
        <v>67</v>
      </c>
      <c r="J28" s="57"/>
      <c r="K28" s="57"/>
      <c r="L28" s="57"/>
      <c r="M28" s="57"/>
      <c r="N28" s="57"/>
      <c r="O28" s="57"/>
      <c r="P28" s="59">
        <v>43420</v>
      </c>
      <c r="Q28" s="62" t="s">
        <v>93</v>
      </c>
      <c r="R28" s="18"/>
      <c r="S28" s="18"/>
      <c r="T28" s="18"/>
    </row>
    <row r="29" spans="1:20">
      <c r="A29" s="4">
        <v>25</v>
      </c>
      <c r="B29" s="57" t="s">
        <v>66</v>
      </c>
      <c r="C29" s="62" t="s">
        <v>228</v>
      </c>
      <c r="D29" s="62" t="s">
        <v>27</v>
      </c>
      <c r="E29" s="57">
        <v>221005</v>
      </c>
      <c r="F29" s="62" t="s">
        <v>88</v>
      </c>
      <c r="G29" s="57">
        <v>29</v>
      </c>
      <c r="H29" s="57">
        <v>25</v>
      </c>
      <c r="I29" s="57">
        <f t="shared" si="0"/>
        <v>54</v>
      </c>
      <c r="J29" s="57"/>
      <c r="K29" s="57"/>
      <c r="L29" s="57"/>
      <c r="M29" s="57"/>
      <c r="N29" s="57"/>
      <c r="O29" s="57"/>
      <c r="P29" s="59">
        <v>43420</v>
      </c>
      <c r="Q29" s="62" t="s">
        <v>93</v>
      </c>
      <c r="R29" s="18"/>
      <c r="S29" s="18"/>
      <c r="T29" s="18"/>
    </row>
    <row r="30" spans="1:20" ht="30.75">
      <c r="A30" s="4">
        <v>26</v>
      </c>
      <c r="B30" s="62" t="s">
        <v>66</v>
      </c>
      <c r="C30" s="62" t="s">
        <v>107</v>
      </c>
      <c r="D30" s="62"/>
      <c r="E30" s="57"/>
      <c r="F30" s="62"/>
      <c r="G30" s="57"/>
      <c r="H30" s="57"/>
      <c r="I30" s="57"/>
      <c r="J30" s="57"/>
      <c r="K30" s="57"/>
      <c r="L30" s="57"/>
      <c r="M30" s="57"/>
      <c r="N30" s="57"/>
      <c r="O30" s="57"/>
      <c r="P30" s="59">
        <v>43421</v>
      </c>
      <c r="Q30" s="62" t="s">
        <v>94</v>
      </c>
      <c r="R30" s="18"/>
      <c r="S30" s="18"/>
      <c r="T30" s="18"/>
    </row>
    <row r="31" spans="1:20">
      <c r="A31" s="4">
        <v>27</v>
      </c>
      <c r="B31" s="62" t="s">
        <v>66</v>
      </c>
      <c r="C31" s="62"/>
      <c r="D31" s="62"/>
      <c r="E31" s="57"/>
      <c r="F31" s="62"/>
      <c r="G31" s="57"/>
      <c r="H31" s="57"/>
      <c r="I31" s="57"/>
      <c r="J31" s="57"/>
      <c r="K31" s="57"/>
      <c r="L31" s="57"/>
      <c r="M31" s="57"/>
      <c r="N31" s="57"/>
      <c r="O31" s="57"/>
      <c r="P31" s="59">
        <v>43422</v>
      </c>
      <c r="Q31" s="62" t="s">
        <v>95</v>
      </c>
      <c r="R31" s="18"/>
      <c r="S31" s="18"/>
      <c r="T31" s="18"/>
    </row>
    <row r="32" spans="1:20">
      <c r="A32" s="4">
        <v>28</v>
      </c>
      <c r="B32" s="62" t="s">
        <v>66</v>
      </c>
      <c r="C32" s="62" t="s">
        <v>229</v>
      </c>
      <c r="D32" s="62" t="s">
        <v>27</v>
      </c>
      <c r="E32" s="57">
        <v>221001</v>
      </c>
      <c r="F32" s="62" t="s">
        <v>88</v>
      </c>
      <c r="G32" s="57">
        <v>74</v>
      </c>
      <c r="H32" s="57">
        <v>60</v>
      </c>
      <c r="I32" s="57">
        <f t="shared" si="0"/>
        <v>134</v>
      </c>
      <c r="J32" s="57"/>
      <c r="K32" s="57"/>
      <c r="L32" s="57"/>
      <c r="M32" s="57"/>
      <c r="N32" s="57"/>
      <c r="O32" s="57"/>
      <c r="P32" s="59">
        <v>43423</v>
      </c>
      <c r="Q32" s="62" t="s">
        <v>89</v>
      </c>
      <c r="R32" s="18"/>
      <c r="S32" s="18"/>
      <c r="T32" s="18"/>
    </row>
    <row r="33" spans="1:20">
      <c r="A33" s="4">
        <v>29</v>
      </c>
      <c r="B33" s="57" t="s">
        <v>66</v>
      </c>
      <c r="C33" s="62" t="s">
        <v>230</v>
      </c>
      <c r="D33" s="62" t="s">
        <v>27</v>
      </c>
      <c r="E33" s="57">
        <v>221002</v>
      </c>
      <c r="F33" s="62" t="s">
        <v>97</v>
      </c>
      <c r="G33" s="57">
        <v>62</v>
      </c>
      <c r="H33" s="57">
        <v>50</v>
      </c>
      <c r="I33" s="57">
        <f t="shared" si="0"/>
        <v>112</v>
      </c>
      <c r="J33" s="57"/>
      <c r="K33" s="57"/>
      <c r="L33" s="57"/>
      <c r="M33" s="57"/>
      <c r="N33" s="57"/>
      <c r="O33" s="57"/>
      <c r="P33" s="59">
        <v>43424</v>
      </c>
      <c r="Q33" s="62" t="s">
        <v>90</v>
      </c>
      <c r="R33" s="18"/>
      <c r="S33" s="18"/>
      <c r="T33" s="18"/>
    </row>
    <row r="34" spans="1:20">
      <c r="A34" s="4">
        <v>30</v>
      </c>
      <c r="B34" s="62" t="s">
        <v>66</v>
      </c>
      <c r="C34" s="62" t="s">
        <v>231</v>
      </c>
      <c r="D34" s="62" t="s">
        <v>27</v>
      </c>
      <c r="E34" s="57">
        <v>221003</v>
      </c>
      <c r="F34" s="62" t="s">
        <v>88</v>
      </c>
      <c r="G34" s="57">
        <v>50</v>
      </c>
      <c r="H34" s="57">
        <v>51</v>
      </c>
      <c r="I34" s="57">
        <v>101</v>
      </c>
      <c r="J34" s="57"/>
      <c r="K34" s="57"/>
      <c r="L34" s="57"/>
      <c r="M34" s="57"/>
      <c r="N34" s="57"/>
      <c r="O34" s="57"/>
      <c r="P34" s="59">
        <v>43424</v>
      </c>
      <c r="Q34" s="62" t="s">
        <v>90</v>
      </c>
      <c r="R34" s="18"/>
      <c r="S34" s="18"/>
      <c r="T34" s="18"/>
    </row>
    <row r="35" spans="1:20" ht="30.75">
      <c r="A35" s="4">
        <v>31</v>
      </c>
      <c r="B35" s="62" t="s">
        <v>66</v>
      </c>
      <c r="C35" s="62" t="s">
        <v>232</v>
      </c>
      <c r="D35" s="62" t="s">
        <v>27</v>
      </c>
      <c r="E35" s="57">
        <v>221007</v>
      </c>
      <c r="F35" s="62" t="s">
        <v>88</v>
      </c>
      <c r="G35" s="57">
        <v>45</v>
      </c>
      <c r="H35" s="57">
        <v>45</v>
      </c>
      <c r="I35" s="57">
        <v>90</v>
      </c>
      <c r="J35" s="57"/>
      <c r="K35" s="57"/>
      <c r="L35" s="57"/>
      <c r="M35" s="57"/>
      <c r="N35" s="57"/>
      <c r="O35" s="57"/>
      <c r="P35" s="59">
        <v>43425</v>
      </c>
      <c r="Q35" s="62" t="s">
        <v>91</v>
      </c>
      <c r="R35" s="18"/>
      <c r="S35" s="18"/>
      <c r="T35" s="18"/>
    </row>
    <row r="36" spans="1:20" ht="30.75">
      <c r="A36" s="4">
        <v>32</v>
      </c>
      <c r="B36" s="62" t="s">
        <v>66</v>
      </c>
      <c r="C36" s="62" t="s">
        <v>233</v>
      </c>
      <c r="D36" s="62" t="s">
        <v>27</v>
      </c>
      <c r="E36" s="57">
        <v>221004</v>
      </c>
      <c r="F36" s="62" t="s">
        <v>88</v>
      </c>
      <c r="G36" s="57">
        <v>34</v>
      </c>
      <c r="H36" s="57">
        <v>20</v>
      </c>
      <c r="I36" s="57">
        <v>54</v>
      </c>
      <c r="J36" s="57"/>
      <c r="K36" s="57"/>
      <c r="L36" s="57"/>
      <c r="M36" s="57"/>
      <c r="N36" s="57"/>
      <c r="O36" s="57"/>
      <c r="P36" s="59">
        <v>43425</v>
      </c>
      <c r="Q36" s="62" t="s">
        <v>91</v>
      </c>
      <c r="R36" s="18"/>
      <c r="S36" s="18"/>
      <c r="T36" s="18"/>
    </row>
    <row r="37" spans="1:20">
      <c r="A37" s="4">
        <v>33</v>
      </c>
      <c r="B37" s="62" t="s">
        <v>66</v>
      </c>
      <c r="C37" s="62" t="s">
        <v>234</v>
      </c>
      <c r="D37" s="62" t="s">
        <v>29</v>
      </c>
      <c r="E37" s="57">
        <v>136</v>
      </c>
      <c r="F37" s="57"/>
      <c r="G37" s="57">
        <v>49</v>
      </c>
      <c r="H37" s="57">
        <v>40</v>
      </c>
      <c r="I37" s="57">
        <v>89</v>
      </c>
      <c r="J37" s="57">
        <v>9678934159</v>
      </c>
      <c r="K37" s="57"/>
      <c r="L37" s="57"/>
      <c r="M37" s="57"/>
      <c r="N37" s="57"/>
      <c r="O37" s="57"/>
      <c r="P37" s="59">
        <v>43426</v>
      </c>
      <c r="Q37" s="62" t="s">
        <v>92</v>
      </c>
      <c r="R37" s="18"/>
      <c r="S37" s="18"/>
      <c r="T37" s="18"/>
    </row>
    <row r="38" spans="1:20">
      <c r="A38" s="4">
        <v>34</v>
      </c>
      <c r="B38" s="57" t="s">
        <v>66</v>
      </c>
      <c r="C38" s="62" t="s">
        <v>245</v>
      </c>
      <c r="D38" s="62" t="s">
        <v>29</v>
      </c>
      <c r="E38" s="57">
        <v>137</v>
      </c>
      <c r="F38" s="57"/>
      <c r="G38" s="57">
        <v>45</v>
      </c>
      <c r="H38" s="57">
        <v>30</v>
      </c>
      <c r="I38" s="57">
        <v>75</v>
      </c>
      <c r="J38" s="57">
        <v>8471825953</v>
      </c>
      <c r="K38" s="57"/>
      <c r="L38" s="57"/>
      <c r="M38" s="57"/>
      <c r="N38" s="57"/>
      <c r="O38" s="57"/>
      <c r="P38" s="59">
        <v>43426</v>
      </c>
      <c r="Q38" s="62" t="s">
        <v>92</v>
      </c>
      <c r="R38" s="18"/>
      <c r="S38" s="18"/>
      <c r="T38" s="18"/>
    </row>
    <row r="39" spans="1:20" ht="49.5">
      <c r="A39" s="4">
        <v>35</v>
      </c>
      <c r="B39" s="62" t="s">
        <v>66</v>
      </c>
      <c r="C39" s="62"/>
      <c r="D39" s="57"/>
      <c r="E39" s="57"/>
      <c r="F39" s="57"/>
      <c r="G39" s="19"/>
      <c r="H39" s="19"/>
      <c r="I39" s="57"/>
      <c r="J39" s="18"/>
      <c r="K39" s="18"/>
      <c r="L39" s="18"/>
      <c r="M39" s="18"/>
      <c r="N39" s="18"/>
      <c r="O39" s="18"/>
      <c r="P39" s="59">
        <v>43427</v>
      </c>
      <c r="Q39" s="62" t="s">
        <v>93</v>
      </c>
      <c r="R39" s="18"/>
      <c r="S39" s="18"/>
      <c r="T39" s="18" t="s">
        <v>138</v>
      </c>
    </row>
    <row r="40" spans="1:20" ht="33">
      <c r="A40" s="4">
        <v>36</v>
      </c>
      <c r="B40" s="62" t="s">
        <v>66</v>
      </c>
      <c r="C40" s="18"/>
      <c r="D40" s="18"/>
      <c r="E40" s="19"/>
      <c r="F40" s="18"/>
      <c r="G40" s="19"/>
      <c r="H40" s="19"/>
      <c r="I40" s="57"/>
      <c r="J40" s="18"/>
      <c r="K40" s="18"/>
      <c r="L40" s="18"/>
      <c r="M40" s="18"/>
      <c r="N40" s="18"/>
      <c r="O40" s="18"/>
      <c r="P40" s="59">
        <v>43428</v>
      </c>
      <c r="Q40" s="62" t="s">
        <v>94</v>
      </c>
      <c r="R40" s="18"/>
      <c r="S40" s="18"/>
      <c r="T40" s="18" t="s">
        <v>139</v>
      </c>
    </row>
    <row r="41" spans="1:20">
      <c r="A41" s="4">
        <v>37</v>
      </c>
      <c r="B41" s="62" t="s">
        <v>66</v>
      </c>
      <c r="C41" s="18"/>
      <c r="D41" s="18"/>
      <c r="E41" s="19"/>
      <c r="F41" s="18"/>
      <c r="G41" s="19"/>
      <c r="H41" s="19"/>
      <c r="I41" s="57"/>
      <c r="J41" s="18"/>
      <c r="K41" s="18"/>
      <c r="L41" s="18"/>
      <c r="M41" s="18"/>
      <c r="N41" s="18"/>
      <c r="O41" s="18"/>
      <c r="P41" s="59">
        <v>43429</v>
      </c>
      <c r="Q41" s="62" t="s">
        <v>95</v>
      </c>
      <c r="R41" s="18"/>
      <c r="S41" s="18"/>
      <c r="T41" s="18"/>
    </row>
    <row r="42" spans="1:20">
      <c r="A42" s="4">
        <v>38</v>
      </c>
      <c r="B42" s="57" t="s">
        <v>66</v>
      </c>
      <c r="C42" s="18" t="s">
        <v>235</v>
      </c>
      <c r="D42" s="18" t="s">
        <v>27</v>
      </c>
      <c r="E42" s="19">
        <v>221011</v>
      </c>
      <c r="F42" s="18" t="s">
        <v>88</v>
      </c>
      <c r="G42" s="19">
        <v>56</v>
      </c>
      <c r="H42" s="19">
        <v>90</v>
      </c>
      <c r="I42" s="70">
        <f>G42+H42</f>
        <v>146</v>
      </c>
      <c r="J42" s="18"/>
      <c r="K42" s="18"/>
      <c r="L42" s="18"/>
      <c r="M42" s="18"/>
      <c r="N42" s="18"/>
      <c r="O42" s="18"/>
      <c r="P42" s="59">
        <v>43430</v>
      </c>
      <c r="Q42" s="62" t="s">
        <v>89</v>
      </c>
      <c r="R42" s="18"/>
      <c r="S42" s="18"/>
      <c r="T42" s="18"/>
    </row>
    <row r="43" spans="1:20">
      <c r="A43" s="4">
        <v>39</v>
      </c>
      <c r="B43" s="62" t="s">
        <v>66</v>
      </c>
      <c r="C43" s="18" t="s">
        <v>236</v>
      </c>
      <c r="D43" s="18" t="s">
        <v>27</v>
      </c>
      <c r="E43" s="19">
        <v>221014</v>
      </c>
      <c r="F43" s="18" t="s">
        <v>97</v>
      </c>
      <c r="G43" s="19">
        <v>33</v>
      </c>
      <c r="H43" s="19">
        <v>20</v>
      </c>
      <c r="I43" s="70">
        <f>G43+H43</f>
        <v>53</v>
      </c>
      <c r="J43" s="18"/>
      <c r="K43" s="18"/>
      <c r="L43" s="18"/>
      <c r="M43" s="18"/>
      <c r="N43" s="18"/>
      <c r="O43" s="18"/>
      <c r="P43" s="59">
        <v>43430</v>
      </c>
      <c r="Q43" s="62" t="s">
        <v>89</v>
      </c>
      <c r="R43" s="18"/>
      <c r="S43" s="18"/>
      <c r="T43" s="18"/>
    </row>
    <row r="44" spans="1:20">
      <c r="A44" s="4">
        <v>40</v>
      </c>
      <c r="B44" s="62" t="s">
        <v>66</v>
      </c>
      <c r="C44" s="18" t="s">
        <v>237</v>
      </c>
      <c r="D44" s="18" t="s">
        <v>27</v>
      </c>
      <c r="E44" s="19">
        <v>201001</v>
      </c>
      <c r="F44" s="18" t="s">
        <v>88</v>
      </c>
      <c r="G44" s="19">
        <v>65</v>
      </c>
      <c r="H44" s="19">
        <v>50</v>
      </c>
      <c r="I44" s="70">
        <f>G44+H44</f>
        <v>115</v>
      </c>
      <c r="J44" s="18"/>
      <c r="K44" s="18"/>
      <c r="L44" s="18"/>
      <c r="M44" s="18"/>
      <c r="N44" s="18"/>
      <c r="O44" s="18"/>
      <c r="P44" s="59">
        <v>43431</v>
      </c>
      <c r="Q44" s="62" t="s">
        <v>90</v>
      </c>
      <c r="R44" s="18"/>
      <c r="S44" s="18"/>
      <c r="T44" s="18"/>
    </row>
    <row r="45" spans="1:20">
      <c r="A45" s="4">
        <v>41</v>
      </c>
      <c r="B45" s="62" t="s">
        <v>66</v>
      </c>
      <c r="C45" s="18" t="s">
        <v>238</v>
      </c>
      <c r="D45" s="18" t="s">
        <v>27</v>
      </c>
      <c r="E45" s="19">
        <v>201002</v>
      </c>
      <c r="F45" s="18" t="s">
        <v>97</v>
      </c>
      <c r="G45" s="19">
        <v>121</v>
      </c>
      <c r="H45" s="19">
        <v>100</v>
      </c>
      <c r="I45" s="57">
        <v>221</v>
      </c>
      <c r="J45" s="18"/>
      <c r="K45" s="18"/>
      <c r="L45" s="18"/>
      <c r="M45" s="18"/>
      <c r="N45" s="18"/>
      <c r="O45" s="18"/>
      <c r="P45" s="59">
        <v>43431</v>
      </c>
      <c r="Q45" s="62" t="s">
        <v>90</v>
      </c>
      <c r="R45" s="18"/>
      <c r="S45" s="18"/>
      <c r="T45" s="18"/>
    </row>
    <row r="46" spans="1:20" ht="30.75">
      <c r="A46" s="4">
        <v>42</v>
      </c>
      <c r="B46" s="62" t="s">
        <v>66</v>
      </c>
      <c r="C46" s="18" t="s">
        <v>239</v>
      </c>
      <c r="D46" s="18" t="s">
        <v>27</v>
      </c>
      <c r="E46" s="19">
        <v>200103</v>
      </c>
      <c r="F46" s="18" t="s">
        <v>88</v>
      </c>
      <c r="G46" s="19">
        <v>36</v>
      </c>
      <c r="H46" s="19">
        <v>40</v>
      </c>
      <c r="I46" s="70">
        <f t="shared" ref="I46:I54" si="1">G46+H46</f>
        <v>76</v>
      </c>
      <c r="J46" s="18"/>
      <c r="K46" s="18"/>
      <c r="L46" s="18"/>
      <c r="M46" s="18"/>
      <c r="N46" s="18"/>
      <c r="O46" s="18"/>
      <c r="P46" s="59">
        <v>43432</v>
      </c>
      <c r="Q46" s="62" t="s">
        <v>91</v>
      </c>
      <c r="R46" s="18"/>
      <c r="S46" s="18"/>
      <c r="T46" s="18"/>
    </row>
    <row r="47" spans="1:20" ht="30.75">
      <c r="A47" s="4">
        <v>43</v>
      </c>
      <c r="B47" s="57" t="s">
        <v>66</v>
      </c>
      <c r="C47" s="18" t="s">
        <v>240</v>
      </c>
      <c r="D47" s="18" t="s">
        <v>27</v>
      </c>
      <c r="E47" s="19">
        <v>200104</v>
      </c>
      <c r="F47" s="18" t="s">
        <v>88</v>
      </c>
      <c r="G47" s="19">
        <v>9</v>
      </c>
      <c r="H47" s="19">
        <v>9</v>
      </c>
      <c r="I47" s="57">
        <f t="shared" si="1"/>
        <v>18</v>
      </c>
      <c r="J47" s="18"/>
      <c r="K47" s="18"/>
      <c r="L47" s="18"/>
      <c r="M47" s="18"/>
      <c r="N47" s="18"/>
      <c r="O47" s="18"/>
      <c r="P47" s="59">
        <v>43432</v>
      </c>
      <c r="Q47" s="62" t="s">
        <v>91</v>
      </c>
      <c r="R47" s="18"/>
      <c r="S47" s="18"/>
      <c r="T47" s="18"/>
    </row>
    <row r="48" spans="1:20" ht="30.75">
      <c r="A48" s="4">
        <v>44</v>
      </c>
      <c r="B48" s="62" t="s">
        <v>66</v>
      </c>
      <c r="C48" s="18" t="s">
        <v>239</v>
      </c>
      <c r="D48" s="18" t="s">
        <v>27</v>
      </c>
      <c r="E48" s="19">
        <v>200108</v>
      </c>
      <c r="F48" s="18" t="s">
        <v>88</v>
      </c>
      <c r="G48" s="19">
        <v>33</v>
      </c>
      <c r="H48" s="19">
        <v>20</v>
      </c>
      <c r="I48" s="57">
        <f t="shared" si="1"/>
        <v>53</v>
      </c>
      <c r="J48" s="18"/>
      <c r="K48" s="18"/>
      <c r="L48" s="18"/>
      <c r="M48" s="18"/>
      <c r="N48" s="18"/>
      <c r="O48" s="18"/>
      <c r="P48" s="59">
        <v>43432</v>
      </c>
      <c r="Q48" s="62" t="s">
        <v>91</v>
      </c>
      <c r="R48" s="18"/>
      <c r="S48" s="18"/>
      <c r="T48" s="18"/>
    </row>
    <row r="49" spans="1:20">
      <c r="A49" s="4">
        <v>45</v>
      </c>
      <c r="B49" s="62" t="s">
        <v>66</v>
      </c>
      <c r="C49" s="18" t="s">
        <v>241</v>
      </c>
      <c r="D49" s="18" t="s">
        <v>27</v>
      </c>
      <c r="E49" s="19">
        <v>2200101</v>
      </c>
      <c r="F49" s="18" t="s">
        <v>88</v>
      </c>
      <c r="G49" s="19">
        <v>84</v>
      </c>
      <c r="H49" s="19">
        <v>57</v>
      </c>
      <c r="I49" s="57">
        <f t="shared" si="1"/>
        <v>141</v>
      </c>
      <c r="J49" s="18"/>
      <c r="K49" s="18"/>
      <c r="L49" s="18"/>
      <c r="M49" s="18"/>
      <c r="N49" s="18"/>
      <c r="O49" s="18"/>
      <c r="P49" s="59">
        <v>43433</v>
      </c>
      <c r="Q49" s="62" t="s">
        <v>92</v>
      </c>
      <c r="R49" s="18"/>
      <c r="S49" s="18"/>
      <c r="T49" s="18"/>
    </row>
    <row r="50" spans="1:20">
      <c r="A50" s="4">
        <v>46</v>
      </c>
      <c r="B50" s="62" t="s">
        <v>66</v>
      </c>
      <c r="C50" s="18" t="s">
        <v>246</v>
      </c>
      <c r="D50" s="18" t="s">
        <v>27</v>
      </c>
      <c r="E50" s="19">
        <v>2200103</v>
      </c>
      <c r="F50" s="18" t="s">
        <v>88</v>
      </c>
      <c r="G50" s="19">
        <v>36</v>
      </c>
      <c r="H50" s="19">
        <v>20</v>
      </c>
      <c r="I50" s="57">
        <f t="shared" si="1"/>
        <v>56</v>
      </c>
      <c r="J50" s="18"/>
      <c r="K50" s="18"/>
      <c r="L50" s="18"/>
      <c r="M50" s="18"/>
      <c r="N50" s="18"/>
      <c r="O50" s="18"/>
      <c r="P50" s="59">
        <v>43433</v>
      </c>
      <c r="Q50" s="62" t="s">
        <v>92</v>
      </c>
      <c r="R50" s="18"/>
      <c r="S50" s="18"/>
      <c r="T50" s="18"/>
    </row>
    <row r="51" spans="1:20">
      <c r="A51" s="4">
        <v>47</v>
      </c>
      <c r="B51" s="57" t="s">
        <v>66</v>
      </c>
      <c r="C51" s="18" t="s">
        <v>242</v>
      </c>
      <c r="D51" s="18" t="s">
        <v>29</v>
      </c>
      <c r="E51" s="19">
        <v>270</v>
      </c>
      <c r="F51" s="18"/>
      <c r="G51" s="19">
        <v>29</v>
      </c>
      <c r="H51" s="19">
        <v>20</v>
      </c>
      <c r="I51" s="57">
        <f t="shared" si="1"/>
        <v>49</v>
      </c>
      <c r="J51" s="18">
        <v>9678539967</v>
      </c>
      <c r="K51" s="18"/>
      <c r="L51" s="18"/>
      <c r="M51" s="18"/>
      <c r="N51" s="18"/>
      <c r="O51" s="18"/>
      <c r="P51" s="59">
        <v>43434</v>
      </c>
      <c r="Q51" s="62" t="s">
        <v>93</v>
      </c>
      <c r="R51" s="18"/>
      <c r="S51" s="18"/>
      <c r="T51" s="18"/>
    </row>
    <row r="52" spans="1:20">
      <c r="A52" s="4">
        <v>48</v>
      </c>
      <c r="B52" s="62" t="s">
        <v>66</v>
      </c>
      <c r="C52" s="18" t="s">
        <v>243</v>
      </c>
      <c r="D52" s="18" t="s">
        <v>29</v>
      </c>
      <c r="E52" s="19">
        <v>271</v>
      </c>
      <c r="F52" s="18"/>
      <c r="G52" s="19">
        <v>28</v>
      </c>
      <c r="H52" s="19">
        <v>10</v>
      </c>
      <c r="I52" s="57">
        <f t="shared" si="1"/>
        <v>38</v>
      </c>
      <c r="J52" s="18">
        <v>9957774177</v>
      </c>
      <c r="K52" s="18"/>
      <c r="L52" s="18"/>
      <c r="M52" s="18"/>
      <c r="N52" s="18"/>
      <c r="O52" s="18"/>
      <c r="P52" s="59">
        <v>43434</v>
      </c>
      <c r="Q52" s="62" t="s">
        <v>93</v>
      </c>
      <c r="R52" s="18"/>
      <c r="S52" s="18"/>
      <c r="T52" s="18"/>
    </row>
    <row r="53" spans="1:20">
      <c r="A53" s="4">
        <v>49</v>
      </c>
      <c r="B53" s="62" t="s">
        <v>66</v>
      </c>
      <c r="C53" s="18" t="s">
        <v>244</v>
      </c>
      <c r="D53" s="18" t="s">
        <v>29</v>
      </c>
      <c r="E53" s="19">
        <v>275</v>
      </c>
      <c r="F53" s="18"/>
      <c r="G53" s="19">
        <v>46</v>
      </c>
      <c r="H53" s="19">
        <v>30</v>
      </c>
      <c r="I53" s="57">
        <f t="shared" si="1"/>
        <v>76</v>
      </c>
      <c r="J53" s="18">
        <v>8135964284</v>
      </c>
      <c r="K53" s="18"/>
      <c r="L53" s="18"/>
      <c r="M53" s="18"/>
      <c r="N53" s="18"/>
      <c r="O53" s="18"/>
      <c r="P53" s="59">
        <v>43434</v>
      </c>
      <c r="Q53" s="62" t="s">
        <v>93</v>
      </c>
      <c r="R53" s="18"/>
      <c r="S53" s="18"/>
      <c r="T53" s="18"/>
    </row>
    <row r="54" spans="1:20">
      <c r="A54" s="4">
        <v>50</v>
      </c>
      <c r="B54" s="57" t="s">
        <v>67</v>
      </c>
      <c r="C54" s="62" t="s">
        <v>101</v>
      </c>
      <c r="D54" s="57" t="s">
        <v>27</v>
      </c>
      <c r="E54" s="57">
        <v>200401</v>
      </c>
      <c r="F54" s="62" t="s">
        <v>88</v>
      </c>
      <c r="G54" s="57">
        <v>18</v>
      </c>
      <c r="H54" s="57">
        <v>22</v>
      </c>
      <c r="I54" s="57">
        <f t="shared" si="1"/>
        <v>40</v>
      </c>
      <c r="J54" s="62"/>
      <c r="K54" s="57"/>
      <c r="L54" s="57"/>
      <c r="M54" s="57"/>
      <c r="N54" s="57"/>
      <c r="O54" s="57"/>
      <c r="P54" s="59">
        <v>43405</v>
      </c>
      <c r="Q54" s="62" t="s">
        <v>92</v>
      </c>
      <c r="R54" s="18"/>
      <c r="S54" s="18"/>
      <c r="T54" s="18"/>
    </row>
    <row r="55" spans="1:20">
      <c r="A55" s="4">
        <v>51</v>
      </c>
      <c r="B55" s="62" t="s">
        <v>67</v>
      </c>
      <c r="C55" s="62" t="s">
        <v>102</v>
      </c>
      <c r="D55" s="62" t="s">
        <v>27</v>
      </c>
      <c r="E55" s="57">
        <v>200405</v>
      </c>
      <c r="F55" s="62" t="s">
        <v>88</v>
      </c>
      <c r="G55" s="57">
        <v>15</v>
      </c>
      <c r="H55" s="57">
        <v>18</v>
      </c>
      <c r="I55" s="57">
        <f t="shared" ref="I55:I107" si="2">G55+H55</f>
        <v>33</v>
      </c>
      <c r="J55" s="57">
        <v>8135006314</v>
      </c>
      <c r="K55" s="62"/>
      <c r="L55" s="57"/>
      <c r="M55" s="57"/>
      <c r="N55" s="57"/>
      <c r="O55" s="57"/>
      <c r="P55" s="59">
        <v>43405</v>
      </c>
      <c r="Q55" s="62" t="s">
        <v>92</v>
      </c>
      <c r="R55" s="18"/>
      <c r="S55" s="18"/>
      <c r="T55" s="18"/>
    </row>
    <row r="56" spans="1:20">
      <c r="A56" s="4">
        <v>52</v>
      </c>
      <c r="B56" s="62" t="s">
        <v>67</v>
      </c>
      <c r="C56" s="62" t="s">
        <v>103</v>
      </c>
      <c r="D56" s="62" t="s">
        <v>27</v>
      </c>
      <c r="E56" s="57">
        <v>200406</v>
      </c>
      <c r="F56" s="62" t="s">
        <v>88</v>
      </c>
      <c r="G56" s="57">
        <v>7</v>
      </c>
      <c r="H56" s="57">
        <v>6</v>
      </c>
      <c r="I56" s="57">
        <f t="shared" si="2"/>
        <v>13</v>
      </c>
      <c r="J56" s="57">
        <v>7086299697</v>
      </c>
      <c r="K56" s="69"/>
      <c r="L56" s="57"/>
      <c r="M56" s="57"/>
      <c r="N56" s="57"/>
      <c r="O56" s="57"/>
      <c r="P56" s="59">
        <v>43405</v>
      </c>
      <c r="Q56" s="62" t="s">
        <v>92</v>
      </c>
      <c r="R56" s="18"/>
      <c r="S56" s="18"/>
      <c r="T56" s="18"/>
    </row>
    <row r="57" spans="1:20">
      <c r="A57" s="4">
        <v>53</v>
      </c>
      <c r="B57" s="62" t="s">
        <v>67</v>
      </c>
      <c r="C57" s="62" t="s">
        <v>104</v>
      </c>
      <c r="D57" s="62" t="s">
        <v>27</v>
      </c>
      <c r="E57" s="57">
        <v>200904</v>
      </c>
      <c r="F57" s="62" t="s">
        <v>88</v>
      </c>
      <c r="G57" s="57">
        <v>21</v>
      </c>
      <c r="H57" s="57">
        <v>19</v>
      </c>
      <c r="I57" s="57">
        <f t="shared" si="2"/>
        <v>40</v>
      </c>
      <c r="J57" s="57">
        <v>9954948391</v>
      </c>
      <c r="K57" s="69"/>
      <c r="L57" s="57"/>
      <c r="M57" s="57"/>
      <c r="N57" s="57"/>
      <c r="O57" s="57"/>
      <c r="P57" s="59">
        <v>43405</v>
      </c>
      <c r="Q57" s="62" t="s">
        <v>92</v>
      </c>
      <c r="R57" s="18"/>
      <c r="S57" s="18"/>
      <c r="T57" s="18"/>
    </row>
    <row r="58" spans="1:20">
      <c r="A58" s="4">
        <v>54</v>
      </c>
      <c r="B58" s="62" t="s">
        <v>67</v>
      </c>
      <c r="C58" s="62" t="s">
        <v>105</v>
      </c>
      <c r="D58" s="62" t="s">
        <v>27</v>
      </c>
      <c r="E58" s="57">
        <v>216202</v>
      </c>
      <c r="F58" s="62" t="s">
        <v>88</v>
      </c>
      <c r="G58" s="57">
        <v>20</v>
      </c>
      <c r="H58" s="57">
        <v>15</v>
      </c>
      <c r="I58" s="57">
        <f t="shared" si="2"/>
        <v>35</v>
      </c>
      <c r="J58" s="57">
        <v>9954654556</v>
      </c>
      <c r="K58" s="62"/>
      <c r="L58" s="57"/>
      <c r="M58" s="57"/>
      <c r="N58" s="57"/>
      <c r="O58" s="57"/>
      <c r="P58" s="59">
        <v>43406</v>
      </c>
      <c r="Q58" s="62" t="s">
        <v>93</v>
      </c>
      <c r="R58" s="18"/>
      <c r="S58" s="18"/>
      <c r="T58" s="18"/>
    </row>
    <row r="59" spans="1:20">
      <c r="A59" s="4">
        <v>55</v>
      </c>
      <c r="B59" s="62" t="s">
        <v>67</v>
      </c>
      <c r="C59" s="62" t="s">
        <v>106</v>
      </c>
      <c r="D59" s="62" t="s">
        <v>27</v>
      </c>
      <c r="E59" s="57">
        <v>207601</v>
      </c>
      <c r="F59" s="62" t="s">
        <v>88</v>
      </c>
      <c r="G59" s="57">
        <v>40</v>
      </c>
      <c r="H59" s="57">
        <v>46</v>
      </c>
      <c r="I59" s="57">
        <f t="shared" si="2"/>
        <v>86</v>
      </c>
      <c r="J59" s="57">
        <v>8638690756</v>
      </c>
      <c r="K59" s="62"/>
      <c r="L59" s="57"/>
      <c r="M59" s="57"/>
      <c r="N59" s="57"/>
      <c r="O59" s="57"/>
      <c r="P59" s="59">
        <v>43406</v>
      </c>
      <c r="Q59" s="62" t="s">
        <v>93</v>
      </c>
      <c r="R59" s="18"/>
      <c r="S59" s="18"/>
      <c r="T59" s="18"/>
    </row>
    <row r="60" spans="1:20" ht="30.75">
      <c r="A60" s="4">
        <v>56</v>
      </c>
      <c r="B60" s="62" t="s">
        <v>67</v>
      </c>
      <c r="C60" s="62" t="s">
        <v>107</v>
      </c>
      <c r="D60" s="57"/>
      <c r="E60" s="57"/>
      <c r="F60" s="57"/>
      <c r="G60" s="57"/>
      <c r="H60" s="57"/>
      <c r="I60" s="57">
        <f t="shared" si="2"/>
        <v>0</v>
      </c>
      <c r="J60" s="57"/>
      <c r="K60" s="57"/>
      <c r="L60" s="57"/>
      <c r="M60" s="57"/>
      <c r="N60" s="57"/>
      <c r="O60" s="57"/>
      <c r="P60" s="59">
        <v>43407</v>
      </c>
      <c r="Q60" s="62" t="s">
        <v>94</v>
      </c>
      <c r="R60" s="18"/>
      <c r="S60" s="18"/>
      <c r="T60" s="18"/>
    </row>
    <row r="61" spans="1:20">
      <c r="A61" s="4">
        <v>57</v>
      </c>
      <c r="B61" s="62" t="s">
        <v>67</v>
      </c>
      <c r="C61" s="57"/>
      <c r="D61" s="57"/>
      <c r="E61" s="57"/>
      <c r="F61" s="57"/>
      <c r="G61" s="57"/>
      <c r="H61" s="57"/>
      <c r="I61" s="57">
        <f t="shared" si="2"/>
        <v>0</v>
      </c>
      <c r="J61" s="57"/>
      <c r="K61" s="57"/>
      <c r="L61" s="57"/>
      <c r="M61" s="57"/>
      <c r="N61" s="57"/>
      <c r="O61" s="57"/>
      <c r="P61" s="59">
        <v>43408</v>
      </c>
      <c r="Q61" s="62" t="s">
        <v>95</v>
      </c>
      <c r="R61" s="18"/>
      <c r="S61" s="18"/>
      <c r="T61" s="18"/>
    </row>
    <row r="62" spans="1:20">
      <c r="A62" s="4">
        <v>58</v>
      </c>
      <c r="B62" s="62" t="s">
        <v>67</v>
      </c>
      <c r="C62" s="62" t="s">
        <v>108</v>
      </c>
      <c r="D62" s="57" t="s">
        <v>29</v>
      </c>
      <c r="E62" s="57"/>
      <c r="F62" s="57"/>
      <c r="G62" s="57">
        <v>22</v>
      </c>
      <c r="H62" s="57">
        <v>25</v>
      </c>
      <c r="I62" s="57">
        <f t="shared" si="2"/>
        <v>47</v>
      </c>
      <c r="J62" s="57">
        <v>7896356883</v>
      </c>
      <c r="K62" s="57"/>
      <c r="L62" s="57"/>
      <c r="M62" s="57"/>
      <c r="N62" s="57"/>
      <c r="O62" s="57"/>
      <c r="P62" s="59">
        <v>43409</v>
      </c>
      <c r="Q62" s="62" t="s">
        <v>89</v>
      </c>
      <c r="R62" s="18"/>
      <c r="S62" s="18"/>
      <c r="T62" s="18"/>
    </row>
    <row r="63" spans="1:20">
      <c r="A63" s="4">
        <v>59</v>
      </c>
      <c r="B63" s="62" t="s">
        <v>67</v>
      </c>
      <c r="C63" s="62" t="s">
        <v>109</v>
      </c>
      <c r="D63" s="62" t="s">
        <v>29</v>
      </c>
      <c r="E63" s="57"/>
      <c r="F63" s="57"/>
      <c r="G63" s="57">
        <v>8</v>
      </c>
      <c r="H63" s="57">
        <v>6</v>
      </c>
      <c r="I63" s="57">
        <f t="shared" si="2"/>
        <v>14</v>
      </c>
      <c r="J63" s="57">
        <v>9954661675</v>
      </c>
      <c r="K63" s="57"/>
      <c r="L63" s="57"/>
      <c r="M63" s="57"/>
      <c r="N63" s="57"/>
      <c r="O63" s="57"/>
      <c r="P63" s="59">
        <v>43409</v>
      </c>
      <c r="Q63" s="62" t="s">
        <v>89</v>
      </c>
      <c r="R63" s="18"/>
      <c r="S63" s="18"/>
      <c r="T63" s="18"/>
    </row>
    <row r="64" spans="1:20">
      <c r="A64" s="4">
        <v>60</v>
      </c>
      <c r="B64" s="62" t="s">
        <v>67</v>
      </c>
      <c r="C64" s="62" t="s">
        <v>110</v>
      </c>
      <c r="D64" s="62" t="s">
        <v>29</v>
      </c>
      <c r="E64" s="57"/>
      <c r="F64" s="57"/>
      <c r="G64" s="57">
        <v>11</v>
      </c>
      <c r="H64" s="57">
        <v>9</v>
      </c>
      <c r="I64" s="57">
        <f t="shared" si="2"/>
        <v>20</v>
      </c>
      <c r="J64" s="57">
        <v>9954963082</v>
      </c>
      <c r="K64" s="57"/>
      <c r="L64" s="57"/>
      <c r="M64" s="57"/>
      <c r="N64" s="57"/>
      <c r="O64" s="57"/>
      <c r="P64" s="59">
        <v>43409</v>
      </c>
      <c r="Q64" s="62" t="s">
        <v>89</v>
      </c>
      <c r="R64" s="18"/>
      <c r="S64" s="18"/>
      <c r="T64" s="18"/>
    </row>
    <row r="65" spans="1:20">
      <c r="A65" s="4">
        <v>61</v>
      </c>
      <c r="B65" s="62" t="s">
        <v>67</v>
      </c>
      <c r="C65" s="62" t="s">
        <v>111</v>
      </c>
      <c r="D65" s="62" t="s">
        <v>29</v>
      </c>
      <c r="E65" s="57"/>
      <c r="F65" s="57"/>
      <c r="G65" s="57">
        <v>16</v>
      </c>
      <c r="H65" s="57">
        <v>20</v>
      </c>
      <c r="I65" s="57">
        <f t="shared" si="2"/>
        <v>36</v>
      </c>
      <c r="J65" s="57">
        <v>8011750750</v>
      </c>
      <c r="K65" s="62"/>
      <c r="L65" s="57"/>
      <c r="M65" s="57"/>
      <c r="N65" s="57"/>
      <c r="O65" s="57"/>
      <c r="P65" s="59">
        <v>43409</v>
      </c>
      <c r="Q65" s="62" t="s">
        <v>89</v>
      </c>
      <c r="R65" s="18"/>
      <c r="S65" s="18"/>
      <c r="T65" s="18"/>
    </row>
    <row r="66" spans="1:20" ht="33">
      <c r="A66" s="4">
        <v>62</v>
      </c>
      <c r="B66" s="62" t="s">
        <v>67</v>
      </c>
      <c r="C66" s="57"/>
      <c r="D66" s="57"/>
      <c r="E66" s="57"/>
      <c r="F66" s="57"/>
      <c r="G66" s="57"/>
      <c r="H66" s="57"/>
      <c r="I66" s="57">
        <f t="shared" si="2"/>
        <v>0</v>
      </c>
      <c r="J66" s="57"/>
      <c r="K66" s="62"/>
      <c r="L66" s="57"/>
      <c r="M66" s="57"/>
      <c r="N66" s="57"/>
      <c r="O66" s="57"/>
      <c r="P66" s="59">
        <v>43410</v>
      </c>
      <c r="Q66" s="62" t="s">
        <v>90</v>
      </c>
      <c r="R66" s="18"/>
      <c r="S66" s="18"/>
      <c r="T66" s="18" t="s">
        <v>112</v>
      </c>
    </row>
    <row r="67" spans="1:20" ht="30.75">
      <c r="A67" s="4">
        <v>63</v>
      </c>
      <c r="B67" s="62" t="s">
        <v>67</v>
      </c>
      <c r="C67" s="62" t="s">
        <v>113</v>
      </c>
      <c r="D67" s="62" t="s">
        <v>27</v>
      </c>
      <c r="E67" s="57">
        <v>217702</v>
      </c>
      <c r="F67" s="62" t="s">
        <v>88</v>
      </c>
      <c r="G67" s="57">
        <v>25</v>
      </c>
      <c r="H67" s="57">
        <v>23</v>
      </c>
      <c r="I67" s="57">
        <f t="shared" si="2"/>
        <v>48</v>
      </c>
      <c r="J67" s="57">
        <v>7002691286</v>
      </c>
      <c r="K67" s="57"/>
      <c r="L67" s="57"/>
      <c r="M67" s="57"/>
      <c r="N67" s="57"/>
      <c r="O67" s="57"/>
      <c r="P67" s="59">
        <v>43411</v>
      </c>
      <c r="Q67" s="62" t="s">
        <v>91</v>
      </c>
      <c r="R67" s="18"/>
      <c r="S67" s="18"/>
      <c r="T67" s="18"/>
    </row>
    <row r="68" spans="1:20" ht="30.75">
      <c r="A68" s="4">
        <v>64</v>
      </c>
      <c r="B68" s="62" t="s">
        <v>67</v>
      </c>
      <c r="C68" s="62" t="s">
        <v>114</v>
      </c>
      <c r="D68" s="62" t="s">
        <v>27</v>
      </c>
      <c r="E68" s="57">
        <v>217705</v>
      </c>
      <c r="F68" s="62" t="s">
        <v>88</v>
      </c>
      <c r="G68" s="57">
        <v>34</v>
      </c>
      <c r="H68" s="57">
        <v>36</v>
      </c>
      <c r="I68" s="57">
        <f t="shared" si="2"/>
        <v>70</v>
      </c>
      <c r="J68" s="57">
        <v>9678925154</v>
      </c>
      <c r="K68" s="57"/>
      <c r="L68" s="57"/>
      <c r="M68" s="57"/>
      <c r="N68" s="57"/>
      <c r="O68" s="57"/>
      <c r="P68" s="59">
        <v>43411</v>
      </c>
      <c r="Q68" s="62" t="s">
        <v>91</v>
      </c>
      <c r="R68" s="18"/>
      <c r="S68" s="18"/>
      <c r="T68" s="18"/>
    </row>
    <row r="69" spans="1:20">
      <c r="A69" s="4">
        <v>65</v>
      </c>
      <c r="B69" s="62" t="s">
        <v>67</v>
      </c>
      <c r="C69" s="62" t="s">
        <v>115</v>
      </c>
      <c r="D69" s="62" t="s">
        <v>29</v>
      </c>
      <c r="E69" s="57"/>
      <c r="F69" s="57"/>
      <c r="G69" s="57">
        <v>30</v>
      </c>
      <c r="H69" s="57">
        <v>31</v>
      </c>
      <c r="I69" s="57">
        <f t="shared" si="2"/>
        <v>61</v>
      </c>
      <c r="J69" s="57">
        <v>9678133025</v>
      </c>
      <c r="K69" s="57"/>
      <c r="L69" s="57"/>
      <c r="M69" s="57"/>
      <c r="N69" s="57"/>
      <c r="O69" s="57"/>
      <c r="P69" s="59">
        <v>43412</v>
      </c>
      <c r="Q69" s="62" t="s">
        <v>92</v>
      </c>
      <c r="R69" s="18"/>
      <c r="S69" s="18"/>
      <c r="T69" s="18"/>
    </row>
    <row r="70" spans="1:20">
      <c r="A70" s="4">
        <v>66</v>
      </c>
      <c r="B70" s="62" t="s">
        <v>67</v>
      </c>
      <c r="C70" s="62" t="s">
        <v>116</v>
      </c>
      <c r="D70" s="62" t="s">
        <v>29</v>
      </c>
      <c r="E70" s="57"/>
      <c r="F70" s="57"/>
      <c r="G70" s="57">
        <v>16</v>
      </c>
      <c r="H70" s="57">
        <v>20</v>
      </c>
      <c r="I70" s="57">
        <f t="shared" si="2"/>
        <v>36</v>
      </c>
      <c r="J70" s="57">
        <v>9954735636</v>
      </c>
      <c r="K70" s="62"/>
      <c r="L70" s="57"/>
      <c r="M70" s="57"/>
      <c r="N70" s="57"/>
      <c r="O70" s="57"/>
      <c r="P70" s="59">
        <v>43412</v>
      </c>
      <c r="Q70" s="62" t="s">
        <v>92</v>
      </c>
      <c r="R70" s="18"/>
      <c r="S70" s="18"/>
      <c r="T70" s="18"/>
    </row>
    <row r="71" spans="1:20">
      <c r="A71" s="4">
        <v>67</v>
      </c>
      <c r="B71" s="62" t="s">
        <v>67</v>
      </c>
      <c r="C71" s="62" t="s">
        <v>117</v>
      </c>
      <c r="D71" s="62" t="s">
        <v>29</v>
      </c>
      <c r="E71" s="57"/>
      <c r="F71" s="57"/>
      <c r="G71" s="57">
        <v>14</v>
      </c>
      <c r="H71" s="57">
        <v>15</v>
      </c>
      <c r="I71" s="57">
        <f t="shared" si="2"/>
        <v>29</v>
      </c>
      <c r="J71" s="57">
        <v>9401664820</v>
      </c>
      <c r="K71" s="57"/>
      <c r="L71" s="57"/>
      <c r="M71" s="57"/>
      <c r="N71" s="57"/>
      <c r="O71" s="57"/>
      <c r="P71" s="59">
        <v>43412</v>
      </c>
      <c r="Q71" s="62" t="s">
        <v>92</v>
      </c>
      <c r="R71" s="18"/>
      <c r="S71" s="18"/>
      <c r="T71" s="18"/>
    </row>
    <row r="72" spans="1:20">
      <c r="A72" s="4">
        <v>68</v>
      </c>
      <c r="B72" s="62" t="s">
        <v>67</v>
      </c>
      <c r="C72" s="62" t="s">
        <v>118</v>
      </c>
      <c r="D72" s="62" t="s">
        <v>27</v>
      </c>
      <c r="E72" s="57">
        <v>205506</v>
      </c>
      <c r="F72" s="57"/>
      <c r="G72" s="57">
        <v>42</v>
      </c>
      <c r="H72" s="57">
        <v>45</v>
      </c>
      <c r="I72" s="57">
        <f t="shared" si="2"/>
        <v>87</v>
      </c>
      <c r="J72" s="57">
        <v>9678364099</v>
      </c>
      <c r="K72" s="62"/>
      <c r="L72" s="57"/>
      <c r="M72" s="57"/>
      <c r="N72" s="57"/>
      <c r="O72" s="57"/>
      <c r="P72" s="59">
        <v>43413</v>
      </c>
      <c r="Q72" s="62" t="s">
        <v>93</v>
      </c>
      <c r="R72" s="18"/>
      <c r="S72" s="18"/>
      <c r="T72" s="18"/>
    </row>
    <row r="73" spans="1:20">
      <c r="A73" s="4">
        <v>69</v>
      </c>
      <c r="B73" s="62" t="s">
        <v>67</v>
      </c>
      <c r="C73" s="62" t="s">
        <v>119</v>
      </c>
      <c r="D73" s="62" t="s">
        <v>27</v>
      </c>
      <c r="E73" s="57">
        <v>213901</v>
      </c>
      <c r="F73" s="57"/>
      <c r="G73" s="57">
        <v>15</v>
      </c>
      <c r="H73" s="57">
        <v>19</v>
      </c>
      <c r="I73" s="57">
        <f t="shared" si="2"/>
        <v>34</v>
      </c>
      <c r="J73" s="57">
        <v>7002805072</v>
      </c>
      <c r="K73" s="57"/>
      <c r="L73" s="57"/>
      <c r="M73" s="57"/>
      <c r="N73" s="57"/>
      <c r="O73" s="57"/>
      <c r="P73" s="59">
        <v>43413</v>
      </c>
      <c r="Q73" s="62" t="s">
        <v>93</v>
      </c>
      <c r="R73" s="18"/>
      <c r="S73" s="18"/>
      <c r="T73" s="18"/>
    </row>
    <row r="74" spans="1:20" ht="30.75">
      <c r="A74" s="4">
        <v>70</v>
      </c>
      <c r="B74" s="62" t="s">
        <v>67</v>
      </c>
      <c r="C74" s="62" t="s">
        <v>107</v>
      </c>
      <c r="D74" s="57"/>
      <c r="E74" s="57"/>
      <c r="F74" s="57"/>
      <c r="G74" s="57"/>
      <c r="H74" s="57"/>
      <c r="I74" s="57">
        <f t="shared" si="2"/>
        <v>0</v>
      </c>
      <c r="J74" s="57"/>
      <c r="K74" s="57"/>
      <c r="L74" s="57"/>
      <c r="M74" s="57"/>
      <c r="N74" s="57"/>
      <c r="O74" s="57"/>
      <c r="P74" s="59">
        <v>43414</v>
      </c>
      <c r="Q74" s="62" t="s">
        <v>94</v>
      </c>
      <c r="R74" s="18"/>
      <c r="S74" s="18"/>
      <c r="T74" s="18"/>
    </row>
    <row r="75" spans="1:20">
      <c r="A75" s="4">
        <v>71</v>
      </c>
      <c r="B75" s="62" t="s">
        <v>67</v>
      </c>
      <c r="C75" s="57"/>
      <c r="D75" s="57"/>
      <c r="E75" s="57"/>
      <c r="F75" s="57"/>
      <c r="G75" s="57"/>
      <c r="H75" s="57"/>
      <c r="I75" s="57">
        <f t="shared" si="2"/>
        <v>0</v>
      </c>
      <c r="J75" s="57"/>
      <c r="K75" s="57"/>
      <c r="L75" s="57"/>
      <c r="M75" s="57"/>
      <c r="N75" s="57"/>
      <c r="O75" s="57"/>
      <c r="P75" s="59">
        <v>43415</v>
      </c>
      <c r="Q75" s="62" t="s">
        <v>95</v>
      </c>
      <c r="R75" s="18"/>
      <c r="S75" s="18"/>
      <c r="T75" s="18"/>
    </row>
    <row r="76" spans="1:20">
      <c r="A76" s="4">
        <v>72</v>
      </c>
      <c r="B76" s="62" t="s">
        <v>67</v>
      </c>
      <c r="C76" s="62" t="s">
        <v>120</v>
      </c>
      <c r="D76" s="62" t="s">
        <v>27</v>
      </c>
      <c r="E76" s="57">
        <v>205003</v>
      </c>
      <c r="F76" s="62" t="s">
        <v>88</v>
      </c>
      <c r="G76" s="57">
        <v>20</v>
      </c>
      <c r="H76" s="57">
        <v>23</v>
      </c>
      <c r="I76" s="57">
        <f t="shared" si="2"/>
        <v>43</v>
      </c>
      <c r="J76" s="57">
        <v>9707687498</v>
      </c>
      <c r="K76" s="57"/>
      <c r="L76" s="57"/>
      <c r="M76" s="57"/>
      <c r="N76" s="57"/>
      <c r="O76" s="57"/>
      <c r="P76" s="59">
        <v>43416</v>
      </c>
      <c r="Q76" s="62" t="s">
        <v>89</v>
      </c>
      <c r="R76" s="18"/>
      <c r="S76" s="18"/>
      <c r="T76" s="18"/>
    </row>
    <row r="77" spans="1:20">
      <c r="A77" s="4">
        <v>73</v>
      </c>
      <c r="B77" s="62" t="s">
        <v>67</v>
      </c>
      <c r="C77" s="62" t="s">
        <v>121</v>
      </c>
      <c r="D77" s="62" t="s">
        <v>27</v>
      </c>
      <c r="E77" s="57">
        <v>205801</v>
      </c>
      <c r="F77" s="62" t="s">
        <v>88</v>
      </c>
      <c r="G77" s="57">
        <v>21</v>
      </c>
      <c r="H77" s="57">
        <v>21</v>
      </c>
      <c r="I77" s="57">
        <f t="shared" si="2"/>
        <v>42</v>
      </c>
      <c r="J77" s="57">
        <v>9678399797</v>
      </c>
      <c r="K77" s="57"/>
      <c r="L77" s="57"/>
      <c r="M77" s="57"/>
      <c r="N77" s="57"/>
      <c r="O77" s="57"/>
      <c r="P77" s="59">
        <v>43416</v>
      </c>
      <c r="Q77" s="62" t="s">
        <v>89</v>
      </c>
      <c r="R77" s="18"/>
      <c r="S77" s="18"/>
      <c r="T77" s="18"/>
    </row>
    <row r="78" spans="1:20">
      <c r="A78" s="4">
        <v>74</v>
      </c>
      <c r="B78" s="62" t="s">
        <v>67</v>
      </c>
      <c r="C78" s="62" t="s">
        <v>122</v>
      </c>
      <c r="D78" s="62" t="s">
        <v>27</v>
      </c>
      <c r="E78" s="57">
        <v>223802</v>
      </c>
      <c r="F78" s="62" t="s">
        <v>88</v>
      </c>
      <c r="G78" s="57">
        <v>7</v>
      </c>
      <c r="H78" s="57">
        <v>8</v>
      </c>
      <c r="I78" s="57">
        <f t="shared" si="2"/>
        <v>15</v>
      </c>
      <c r="J78" s="57">
        <v>9401728549</v>
      </c>
      <c r="K78" s="57"/>
      <c r="L78" s="57"/>
      <c r="M78" s="57"/>
      <c r="N78" s="57"/>
      <c r="O78" s="57"/>
      <c r="P78" s="59">
        <v>43416</v>
      </c>
      <c r="Q78" s="62" t="s">
        <v>89</v>
      </c>
      <c r="R78" s="18"/>
      <c r="S78" s="18"/>
      <c r="T78" s="18"/>
    </row>
    <row r="79" spans="1:20">
      <c r="A79" s="4">
        <v>75</v>
      </c>
      <c r="B79" s="62" t="s">
        <v>67</v>
      </c>
      <c r="C79" s="62" t="s">
        <v>123</v>
      </c>
      <c r="D79" s="62" t="s">
        <v>27</v>
      </c>
      <c r="E79" s="57">
        <v>208501</v>
      </c>
      <c r="F79" s="62" t="s">
        <v>88</v>
      </c>
      <c r="G79" s="57">
        <v>15</v>
      </c>
      <c r="H79" s="57">
        <v>20</v>
      </c>
      <c r="I79" s="57">
        <f t="shared" si="2"/>
        <v>35</v>
      </c>
      <c r="J79" s="57">
        <v>9954657101</v>
      </c>
      <c r="K79" s="57"/>
      <c r="L79" s="57"/>
      <c r="M79" s="57"/>
      <c r="N79" s="57"/>
      <c r="O79" s="57"/>
      <c r="P79" s="59">
        <v>43416</v>
      </c>
      <c r="Q79" s="62" t="s">
        <v>89</v>
      </c>
      <c r="R79" s="18"/>
      <c r="S79" s="18"/>
      <c r="T79" s="18"/>
    </row>
    <row r="80" spans="1:20">
      <c r="A80" s="4">
        <v>76</v>
      </c>
      <c r="B80" s="62" t="s">
        <v>67</v>
      </c>
      <c r="C80" s="57"/>
      <c r="D80" s="57"/>
      <c r="E80" s="57"/>
      <c r="F80" s="57"/>
      <c r="G80" s="57"/>
      <c r="H80" s="57"/>
      <c r="I80" s="57">
        <f t="shared" si="2"/>
        <v>0</v>
      </c>
      <c r="J80" s="57"/>
      <c r="K80" s="57"/>
      <c r="L80" s="57"/>
      <c r="M80" s="57"/>
      <c r="N80" s="57"/>
      <c r="O80" s="57"/>
      <c r="P80" s="59">
        <v>43417</v>
      </c>
      <c r="Q80" s="62" t="s">
        <v>90</v>
      </c>
      <c r="R80" s="18"/>
      <c r="S80" s="18"/>
      <c r="T80" s="18" t="s">
        <v>124</v>
      </c>
    </row>
    <row r="81" spans="1:20" ht="30.75">
      <c r="A81" s="4">
        <v>77</v>
      </c>
      <c r="B81" s="62" t="s">
        <v>67</v>
      </c>
      <c r="C81" s="62" t="s">
        <v>126</v>
      </c>
      <c r="D81" s="62" t="s">
        <v>29</v>
      </c>
      <c r="E81" s="57"/>
      <c r="F81" s="57"/>
      <c r="G81" s="57">
        <v>59</v>
      </c>
      <c r="H81" s="57">
        <v>61</v>
      </c>
      <c r="I81" s="57">
        <f t="shared" si="2"/>
        <v>120</v>
      </c>
      <c r="J81" s="57">
        <v>8011411338</v>
      </c>
      <c r="K81" s="57"/>
      <c r="L81" s="57"/>
      <c r="M81" s="57"/>
      <c r="N81" s="57"/>
      <c r="O81" s="57"/>
      <c r="P81" s="59">
        <v>43418</v>
      </c>
      <c r="Q81" s="62" t="s">
        <v>91</v>
      </c>
      <c r="R81" s="18"/>
      <c r="S81" s="18"/>
      <c r="T81" s="18"/>
    </row>
    <row r="82" spans="1:20">
      <c r="A82" s="4">
        <v>78</v>
      </c>
      <c r="B82" s="62" t="s">
        <v>67</v>
      </c>
      <c r="C82" s="62" t="s">
        <v>125</v>
      </c>
      <c r="D82" s="62" t="s">
        <v>29</v>
      </c>
      <c r="E82" s="57"/>
      <c r="F82" s="57"/>
      <c r="G82" s="57">
        <v>41</v>
      </c>
      <c r="H82" s="57">
        <v>39</v>
      </c>
      <c r="I82" s="57">
        <f t="shared" si="2"/>
        <v>80</v>
      </c>
      <c r="J82" s="57">
        <v>9954032127</v>
      </c>
      <c r="K82" s="57"/>
      <c r="L82" s="57"/>
      <c r="M82" s="57"/>
      <c r="N82" s="57"/>
      <c r="O82" s="57"/>
      <c r="P82" s="59">
        <v>43419</v>
      </c>
      <c r="Q82" s="62" t="s">
        <v>92</v>
      </c>
      <c r="R82" s="18"/>
      <c r="S82" s="18"/>
      <c r="T82" s="18"/>
    </row>
    <row r="83" spans="1:20">
      <c r="A83" s="4">
        <v>79</v>
      </c>
      <c r="B83" s="62" t="s">
        <v>67</v>
      </c>
      <c r="C83" s="62" t="s">
        <v>127</v>
      </c>
      <c r="D83" s="62" t="s">
        <v>29</v>
      </c>
      <c r="E83" s="57"/>
      <c r="F83" s="57"/>
      <c r="G83" s="57">
        <v>42</v>
      </c>
      <c r="H83" s="57">
        <v>50</v>
      </c>
      <c r="I83" s="57">
        <f t="shared" si="2"/>
        <v>92</v>
      </c>
      <c r="J83" s="57">
        <v>9957958837</v>
      </c>
      <c r="K83" s="57"/>
      <c r="L83" s="57"/>
      <c r="M83" s="57"/>
      <c r="N83" s="57"/>
      <c r="O83" s="57"/>
      <c r="P83" s="59">
        <v>43419</v>
      </c>
      <c r="Q83" s="62" t="s">
        <v>92</v>
      </c>
      <c r="R83" s="18"/>
      <c r="S83" s="18"/>
      <c r="T83" s="18"/>
    </row>
    <row r="84" spans="1:20">
      <c r="A84" s="4">
        <v>80</v>
      </c>
      <c r="B84" s="62" t="s">
        <v>67</v>
      </c>
      <c r="C84" s="62" t="s">
        <v>128</v>
      </c>
      <c r="D84" s="62" t="s">
        <v>27</v>
      </c>
      <c r="E84" s="57">
        <v>204102</v>
      </c>
      <c r="F84" s="57"/>
      <c r="G84" s="57">
        <v>32</v>
      </c>
      <c r="H84" s="57">
        <v>31</v>
      </c>
      <c r="I84" s="57">
        <f t="shared" si="2"/>
        <v>63</v>
      </c>
      <c r="J84" s="57">
        <v>8471938749</v>
      </c>
      <c r="K84" s="57"/>
      <c r="L84" s="57"/>
      <c r="M84" s="57"/>
      <c r="N84" s="57"/>
      <c r="O84" s="57"/>
      <c r="P84" s="59">
        <v>43420</v>
      </c>
      <c r="Q84" s="62" t="s">
        <v>93</v>
      </c>
      <c r="R84" s="18"/>
      <c r="S84" s="18"/>
      <c r="T84" s="18"/>
    </row>
    <row r="85" spans="1:20">
      <c r="A85" s="4">
        <v>81</v>
      </c>
      <c r="B85" s="62" t="s">
        <v>67</v>
      </c>
      <c r="C85" s="62" t="s">
        <v>129</v>
      </c>
      <c r="D85" s="62" t="s">
        <v>27</v>
      </c>
      <c r="E85" s="57"/>
      <c r="F85" s="57"/>
      <c r="G85" s="57">
        <v>21</v>
      </c>
      <c r="H85" s="57">
        <v>21</v>
      </c>
      <c r="I85" s="57">
        <f t="shared" si="2"/>
        <v>42</v>
      </c>
      <c r="J85" s="57">
        <v>7399222964</v>
      </c>
      <c r="K85" s="57"/>
      <c r="L85" s="57"/>
      <c r="M85" s="57"/>
      <c r="N85" s="57"/>
      <c r="O85" s="57"/>
      <c r="P85" s="59">
        <v>43420</v>
      </c>
      <c r="Q85" s="62" t="s">
        <v>93</v>
      </c>
      <c r="R85" s="18"/>
      <c r="S85" s="18"/>
      <c r="T85" s="18"/>
    </row>
    <row r="86" spans="1:20">
      <c r="A86" s="4">
        <v>82</v>
      </c>
      <c r="B86" s="62" t="s">
        <v>67</v>
      </c>
      <c r="C86" s="62" t="s">
        <v>130</v>
      </c>
      <c r="D86" s="62" t="s">
        <v>27</v>
      </c>
      <c r="E86" s="57">
        <v>204105</v>
      </c>
      <c r="F86" s="57"/>
      <c r="G86" s="57">
        <v>30</v>
      </c>
      <c r="H86" s="57">
        <v>21</v>
      </c>
      <c r="I86" s="57">
        <f t="shared" si="2"/>
        <v>51</v>
      </c>
      <c r="J86" s="57">
        <v>9678298903</v>
      </c>
      <c r="K86" s="57"/>
      <c r="L86" s="57"/>
      <c r="M86" s="57"/>
      <c r="N86" s="57"/>
      <c r="O86" s="57"/>
      <c r="P86" s="59">
        <v>43420</v>
      </c>
      <c r="Q86" s="62" t="s">
        <v>93</v>
      </c>
      <c r="R86" s="18"/>
      <c r="S86" s="18"/>
      <c r="T86" s="18"/>
    </row>
    <row r="87" spans="1:20" ht="30.75">
      <c r="A87" s="4">
        <v>83</v>
      </c>
      <c r="B87" s="62" t="s">
        <v>67</v>
      </c>
      <c r="C87" s="62" t="s">
        <v>107</v>
      </c>
      <c r="D87" s="57"/>
      <c r="E87" s="57"/>
      <c r="F87" s="57"/>
      <c r="G87" s="57"/>
      <c r="H87" s="57"/>
      <c r="I87" s="57">
        <f t="shared" si="2"/>
        <v>0</v>
      </c>
      <c r="J87" s="57"/>
      <c r="K87" s="57"/>
      <c r="L87" s="57"/>
      <c r="M87" s="57"/>
      <c r="N87" s="57"/>
      <c r="O87" s="57"/>
      <c r="P87" s="59">
        <v>43421</v>
      </c>
      <c r="Q87" s="62" t="s">
        <v>94</v>
      </c>
      <c r="R87" s="18"/>
      <c r="S87" s="18"/>
      <c r="T87" s="18"/>
    </row>
    <row r="88" spans="1:20">
      <c r="A88" s="4">
        <v>84</v>
      </c>
      <c r="B88" s="17" t="s">
        <v>67</v>
      </c>
      <c r="C88" s="18"/>
      <c r="D88" s="18"/>
      <c r="E88" s="19"/>
      <c r="F88" s="18"/>
      <c r="G88" s="19"/>
      <c r="H88" s="19"/>
      <c r="I88" s="57">
        <f t="shared" si="2"/>
        <v>0</v>
      </c>
      <c r="J88" s="18"/>
      <c r="K88" s="18"/>
      <c r="L88" s="18"/>
      <c r="M88" s="18"/>
      <c r="N88" s="18"/>
      <c r="O88" s="18"/>
      <c r="P88" s="59">
        <v>43422</v>
      </c>
      <c r="Q88" s="62" t="s">
        <v>95</v>
      </c>
      <c r="R88" s="18"/>
      <c r="S88" s="18"/>
      <c r="T88" s="18"/>
    </row>
    <row r="89" spans="1:20">
      <c r="A89" s="4">
        <v>85</v>
      </c>
      <c r="B89" s="17" t="s">
        <v>67</v>
      </c>
      <c r="C89" s="18" t="s">
        <v>131</v>
      </c>
      <c r="D89" s="18" t="s">
        <v>29</v>
      </c>
      <c r="E89" s="19"/>
      <c r="F89" s="18"/>
      <c r="G89" s="19">
        <v>40</v>
      </c>
      <c r="H89" s="19">
        <v>41</v>
      </c>
      <c r="I89" s="57">
        <f t="shared" si="2"/>
        <v>81</v>
      </c>
      <c r="J89" s="18">
        <v>8011557064</v>
      </c>
      <c r="K89" s="18"/>
      <c r="L89" s="18"/>
      <c r="M89" s="18"/>
      <c r="N89" s="18"/>
      <c r="O89" s="18"/>
      <c r="P89" s="59">
        <v>43423</v>
      </c>
      <c r="Q89" s="62" t="s">
        <v>89</v>
      </c>
      <c r="R89" s="18"/>
      <c r="S89" s="18"/>
      <c r="T89" s="18"/>
    </row>
    <row r="90" spans="1:20">
      <c r="A90" s="4">
        <v>86</v>
      </c>
      <c r="B90" s="17" t="s">
        <v>67</v>
      </c>
      <c r="C90" s="18" t="s">
        <v>132</v>
      </c>
      <c r="D90" s="18" t="s">
        <v>27</v>
      </c>
      <c r="E90" s="19">
        <v>217764</v>
      </c>
      <c r="F90" s="18"/>
      <c r="G90" s="19">
        <v>41</v>
      </c>
      <c r="H90" s="19">
        <v>43</v>
      </c>
      <c r="I90" s="57">
        <f t="shared" si="2"/>
        <v>84</v>
      </c>
      <c r="J90" s="18">
        <v>9957166714</v>
      </c>
      <c r="K90" s="18"/>
      <c r="L90" s="18"/>
      <c r="M90" s="18"/>
      <c r="N90" s="18"/>
      <c r="O90" s="18"/>
      <c r="P90" s="59">
        <v>43423</v>
      </c>
      <c r="Q90" s="62" t="s">
        <v>89</v>
      </c>
      <c r="R90" s="18"/>
      <c r="S90" s="18"/>
      <c r="T90" s="18"/>
    </row>
    <row r="91" spans="1:20">
      <c r="A91" s="4">
        <v>87</v>
      </c>
      <c r="B91" s="17" t="s">
        <v>67</v>
      </c>
      <c r="C91" s="18" t="s">
        <v>98</v>
      </c>
      <c r="D91" s="18" t="s">
        <v>29</v>
      </c>
      <c r="E91" s="19"/>
      <c r="F91" s="18"/>
      <c r="G91" s="19">
        <v>31</v>
      </c>
      <c r="H91" s="19">
        <v>33</v>
      </c>
      <c r="I91" s="57">
        <f t="shared" si="2"/>
        <v>64</v>
      </c>
      <c r="J91" s="18">
        <v>9085382775</v>
      </c>
      <c r="K91" s="18"/>
      <c r="L91" s="18"/>
      <c r="M91" s="18"/>
      <c r="N91" s="18"/>
      <c r="O91" s="18"/>
      <c r="P91" s="59">
        <v>43423</v>
      </c>
      <c r="Q91" s="62" t="s">
        <v>89</v>
      </c>
      <c r="R91" s="18"/>
      <c r="S91" s="18"/>
      <c r="T91" s="18"/>
    </row>
    <row r="92" spans="1:20">
      <c r="A92" s="4">
        <v>88</v>
      </c>
      <c r="B92" s="17" t="s">
        <v>67</v>
      </c>
      <c r="C92" s="18" t="s">
        <v>133</v>
      </c>
      <c r="D92" s="18" t="s">
        <v>27</v>
      </c>
      <c r="E92" s="19">
        <v>214103</v>
      </c>
      <c r="F92" s="18"/>
      <c r="G92" s="19">
        <v>64</v>
      </c>
      <c r="H92" s="19">
        <v>63</v>
      </c>
      <c r="I92" s="57">
        <f t="shared" si="2"/>
        <v>127</v>
      </c>
      <c r="J92" s="18">
        <v>9859753778</v>
      </c>
      <c r="K92" s="18"/>
      <c r="L92" s="18"/>
      <c r="M92" s="18"/>
      <c r="N92" s="18"/>
      <c r="O92" s="18"/>
      <c r="P92" s="59">
        <v>43424</v>
      </c>
      <c r="Q92" s="62" t="s">
        <v>90</v>
      </c>
      <c r="R92" s="18"/>
      <c r="S92" s="18"/>
      <c r="T92" s="18"/>
    </row>
    <row r="93" spans="1:20" ht="30.75">
      <c r="A93" s="4">
        <v>89</v>
      </c>
      <c r="B93" s="17" t="s">
        <v>67</v>
      </c>
      <c r="C93" s="18" t="s">
        <v>134</v>
      </c>
      <c r="D93" s="18" t="s">
        <v>27</v>
      </c>
      <c r="E93" s="19">
        <v>214114</v>
      </c>
      <c r="F93" s="18"/>
      <c r="G93" s="19">
        <v>12</v>
      </c>
      <c r="H93" s="19">
        <v>15</v>
      </c>
      <c r="I93" s="57">
        <f t="shared" si="2"/>
        <v>27</v>
      </c>
      <c r="J93" s="18">
        <v>9707118547</v>
      </c>
      <c r="K93" s="18"/>
      <c r="L93" s="18"/>
      <c r="M93" s="18"/>
      <c r="N93" s="18"/>
      <c r="O93" s="18"/>
      <c r="P93" s="59">
        <v>43425</v>
      </c>
      <c r="Q93" s="62" t="s">
        <v>91</v>
      </c>
      <c r="R93" s="18"/>
      <c r="S93" s="18"/>
      <c r="T93" s="18"/>
    </row>
    <row r="94" spans="1:20" ht="30.75">
      <c r="A94" s="4">
        <v>90</v>
      </c>
      <c r="B94" s="17" t="s">
        <v>67</v>
      </c>
      <c r="C94" s="18" t="s">
        <v>135</v>
      </c>
      <c r="D94" s="18" t="s">
        <v>27</v>
      </c>
      <c r="E94" s="19">
        <v>208207</v>
      </c>
      <c r="F94" s="18"/>
      <c r="G94" s="19">
        <v>53</v>
      </c>
      <c r="H94" s="19">
        <v>55</v>
      </c>
      <c r="I94" s="57">
        <f t="shared" si="2"/>
        <v>108</v>
      </c>
      <c r="J94" s="18">
        <v>7896402321</v>
      </c>
      <c r="K94" s="18"/>
      <c r="L94" s="18"/>
      <c r="M94" s="18"/>
      <c r="N94" s="18"/>
      <c r="O94" s="18"/>
      <c r="P94" s="59">
        <v>43425</v>
      </c>
      <c r="Q94" s="62" t="s">
        <v>91</v>
      </c>
      <c r="R94" s="18"/>
      <c r="S94" s="18"/>
      <c r="T94" s="18"/>
    </row>
    <row r="95" spans="1:20">
      <c r="A95" s="4">
        <v>91</v>
      </c>
      <c r="B95" s="17" t="s">
        <v>67</v>
      </c>
      <c r="C95" s="18" t="s">
        <v>136</v>
      </c>
      <c r="D95" s="18" t="s">
        <v>29</v>
      </c>
      <c r="E95" s="19"/>
      <c r="F95" s="18"/>
      <c r="G95" s="19">
        <v>26</v>
      </c>
      <c r="H95" s="19">
        <v>24</v>
      </c>
      <c r="I95" s="57">
        <f t="shared" si="2"/>
        <v>50</v>
      </c>
      <c r="J95" s="18">
        <v>9678566572</v>
      </c>
      <c r="K95" s="18"/>
      <c r="L95" s="18"/>
      <c r="M95" s="18"/>
      <c r="N95" s="18"/>
      <c r="O95" s="18"/>
      <c r="P95" s="59">
        <v>43426</v>
      </c>
      <c r="Q95" s="62" t="s">
        <v>92</v>
      </c>
      <c r="R95" s="18"/>
      <c r="S95" s="18"/>
      <c r="T95" s="18"/>
    </row>
    <row r="96" spans="1:20">
      <c r="A96" s="4">
        <v>92</v>
      </c>
      <c r="B96" s="17" t="s">
        <v>67</v>
      </c>
      <c r="C96" s="18" t="s">
        <v>137</v>
      </c>
      <c r="D96" s="18" t="s">
        <v>29</v>
      </c>
      <c r="E96" s="19"/>
      <c r="F96" s="18"/>
      <c r="G96" s="19">
        <v>35</v>
      </c>
      <c r="H96" s="19">
        <v>37</v>
      </c>
      <c r="I96" s="57">
        <f t="shared" si="2"/>
        <v>72</v>
      </c>
      <c r="J96" s="18">
        <v>8812074602</v>
      </c>
      <c r="K96" s="18"/>
      <c r="L96" s="18"/>
      <c r="M96" s="18"/>
      <c r="N96" s="18"/>
      <c r="O96" s="18"/>
      <c r="P96" s="59">
        <v>43426</v>
      </c>
      <c r="Q96" s="62" t="s">
        <v>92</v>
      </c>
      <c r="R96" s="18"/>
      <c r="S96" s="18"/>
      <c r="T96" s="18"/>
    </row>
    <row r="97" spans="1:20" ht="49.5">
      <c r="A97" s="4">
        <v>93</v>
      </c>
      <c r="B97" s="17" t="s">
        <v>67</v>
      </c>
      <c r="C97" s="18"/>
      <c r="D97" s="18"/>
      <c r="E97" s="19"/>
      <c r="F97" s="18"/>
      <c r="G97" s="19"/>
      <c r="H97" s="19"/>
      <c r="I97" s="57">
        <f t="shared" si="2"/>
        <v>0</v>
      </c>
      <c r="J97" s="18"/>
      <c r="K97" s="18"/>
      <c r="L97" s="18"/>
      <c r="M97" s="18"/>
      <c r="N97" s="18"/>
      <c r="O97" s="18"/>
      <c r="P97" s="59">
        <v>43427</v>
      </c>
      <c r="Q97" s="62" t="s">
        <v>93</v>
      </c>
      <c r="R97" s="18"/>
      <c r="S97" s="18"/>
      <c r="T97" s="18" t="s">
        <v>138</v>
      </c>
    </row>
    <row r="98" spans="1:20" ht="33">
      <c r="A98" s="4">
        <v>94</v>
      </c>
      <c r="B98" s="17" t="s">
        <v>67</v>
      </c>
      <c r="C98" s="18"/>
      <c r="D98" s="18"/>
      <c r="E98" s="19"/>
      <c r="F98" s="18"/>
      <c r="G98" s="19"/>
      <c r="H98" s="19"/>
      <c r="I98" s="57">
        <f t="shared" si="2"/>
        <v>0</v>
      </c>
      <c r="J98" s="18"/>
      <c r="K98" s="18"/>
      <c r="L98" s="18"/>
      <c r="M98" s="18"/>
      <c r="N98" s="18"/>
      <c r="O98" s="18"/>
      <c r="P98" s="59">
        <v>43428</v>
      </c>
      <c r="Q98" s="62" t="s">
        <v>94</v>
      </c>
      <c r="R98" s="18"/>
      <c r="S98" s="18"/>
      <c r="T98" s="18" t="s">
        <v>139</v>
      </c>
    </row>
    <row r="99" spans="1:20">
      <c r="A99" s="4">
        <v>95</v>
      </c>
      <c r="B99" s="17" t="s">
        <v>67</v>
      </c>
      <c r="C99" s="18"/>
      <c r="D99" s="18"/>
      <c r="E99" s="19"/>
      <c r="F99" s="18"/>
      <c r="G99" s="19"/>
      <c r="H99" s="19"/>
      <c r="I99" s="57">
        <f t="shared" si="2"/>
        <v>0</v>
      </c>
      <c r="J99" s="18"/>
      <c r="K99" s="18"/>
      <c r="L99" s="18"/>
      <c r="M99" s="18"/>
      <c r="N99" s="18"/>
      <c r="O99" s="18"/>
      <c r="P99" s="59">
        <v>43429</v>
      </c>
      <c r="Q99" s="62" t="s">
        <v>95</v>
      </c>
      <c r="R99" s="18"/>
      <c r="S99" s="18"/>
      <c r="T99" s="18"/>
    </row>
    <row r="100" spans="1:20">
      <c r="A100" s="4">
        <v>96</v>
      </c>
      <c r="B100" s="17" t="s">
        <v>67</v>
      </c>
      <c r="C100" s="18" t="s">
        <v>140</v>
      </c>
      <c r="D100" s="18" t="s">
        <v>27</v>
      </c>
      <c r="E100" s="19">
        <v>214102</v>
      </c>
      <c r="F100" s="18"/>
      <c r="G100" s="19">
        <v>70</v>
      </c>
      <c r="H100" s="19">
        <v>82</v>
      </c>
      <c r="I100" s="57">
        <f t="shared" si="2"/>
        <v>152</v>
      </c>
      <c r="J100" s="18">
        <v>9864491851</v>
      </c>
      <c r="K100" s="18"/>
      <c r="L100" s="18"/>
      <c r="M100" s="18"/>
      <c r="N100" s="18"/>
      <c r="O100" s="18"/>
      <c r="P100" s="59">
        <v>43430</v>
      </c>
      <c r="Q100" s="62" t="s">
        <v>89</v>
      </c>
      <c r="R100" s="18"/>
      <c r="S100" s="18"/>
      <c r="T100" s="18"/>
    </row>
    <row r="101" spans="1:20">
      <c r="A101" s="4">
        <v>97</v>
      </c>
      <c r="B101" s="17" t="s">
        <v>67</v>
      </c>
      <c r="C101" s="18" t="s">
        <v>141</v>
      </c>
      <c r="D101" s="18" t="s">
        <v>27</v>
      </c>
      <c r="E101" s="19">
        <v>217821</v>
      </c>
      <c r="F101" s="18"/>
      <c r="G101" s="19">
        <v>15</v>
      </c>
      <c r="H101" s="19">
        <v>16</v>
      </c>
      <c r="I101" s="57">
        <f t="shared" si="2"/>
        <v>31</v>
      </c>
      <c r="J101" s="18">
        <v>9678494260</v>
      </c>
      <c r="K101" s="18"/>
      <c r="L101" s="18"/>
      <c r="M101" s="18"/>
      <c r="N101" s="18"/>
      <c r="O101" s="18"/>
      <c r="P101" s="59">
        <v>43431</v>
      </c>
      <c r="Q101" s="62" t="s">
        <v>90</v>
      </c>
      <c r="R101" s="18"/>
      <c r="S101" s="18"/>
      <c r="T101" s="18"/>
    </row>
    <row r="102" spans="1:20">
      <c r="A102" s="4">
        <v>98</v>
      </c>
      <c r="B102" s="17" t="s">
        <v>67</v>
      </c>
      <c r="C102" s="18" t="s">
        <v>142</v>
      </c>
      <c r="D102" s="18" t="s">
        <v>29</v>
      </c>
      <c r="E102" s="19"/>
      <c r="F102" s="18"/>
      <c r="G102" s="19">
        <v>41</v>
      </c>
      <c r="H102" s="19">
        <v>50</v>
      </c>
      <c r="I102" s="57">
        <f t="shared" si="2"/>
        <v>91</v>
      </c>
      <c r="J102" s="18">
        <v>9864964461</v>
      </c>
      <c r="K102" s="18"/>
      <c r="L102" s="18"/>
      <c r="M102" s="18"/>
      <c r="N102" s="18"/>
      <c r="O102" s="18"/>
      <c r="P102" s="59">
        <v>43431</v>
      </c>
      <c r="Q102" s="62" t="s">
        <v>90</v>
      </c>
      <c r="R102" s="18"/>
      <c r="S102" s="18"/>
      <c r="T102" s="18"/>
    </row>
    <row r="103" spans="1:20" ht="30.75">
      <c r="A103" s="4">
        <v>99</v>
      </c>
      <c r="B103" s="17" t="s">
        <v>67</v>
      </c>
      <c r="C103" s="18" t="s">
        <v>143</v>
      </c>
      <c r="D103" s="18" t="s">
        <v>27</v>
      </c>
      <c r="E103" s="19">
        <v>207902</v>
      </c>
      <c r="F103" s="18"/>
      <c r="G103" s="19">
        <v>39</v>
      </c>
      <c r="H103" s="19">
        <v>40</v>
      </c>
      <c r="I103" s="57">
        <f t="shared" si="2"/>
        <v>79</v>
      </c>
      <c r="J103" s="18">
        <v>8011260192</v>
      </c>
      <c r="K103" s="18"/>
      <c r="L103" s="18"/>
      <c r="M103" s="18"/>
      <c r="N103" s="18"/>
      <c r="O103" s="18"/>
      <c r="P103" s="59">
        <v>43432</v>
      </c>
      <c r="Q103" s="62" t="s">
        <v>91</v>
      </c>
      <c r="R103" s="18"/>
      <c r="S103" s="18"/>
      <c r="T103" s="18"/>
    </row>
    <row r="104" spans="1:20" ht="30.75">
      <c r="A104" s="4">
        <v>100</v>
      </c>
      <c r="B104" s="17" t="s">
        <v>67</v>
      </c>
      <c r="C104" s="18" t="s">
        <v>144</v>
      </c>
      <c r="D104" s="18" t="s">
        <v>27</v>
      </c>
      <c r="E104" s="19">
        <v>208205</v>
      </c>
      <c r="F104" s="18"/>
      <c r="G104" s="19">
        <v>30</v>
      </c>
      <c r="H104" s="19">
        <v>25</v>
      </c>
      <c r="I104" s="57">
        <f t="shared" si="2"/>
        <v>55</v>
      </c>
      <c r="J104" s="18">
        <v>9954654463</v>
      </c>
      <c r="K104" s="18"/>
      <c r="L104" s="18"/>
      <c r="M104" s="18"/>
      <c r="N104" s="18"/>
      <c r="O104" s="18"/>
      <c r="P104" s="59">
        <v>43432</v>
      </c>
      <c r="Q104" s="62" t="s">
        <v>91</v>
      </c>
      <c r="R104" s="18"/>
      <c r="S104" s="18"/>
      <c r="T104" s="18"/>
    </row>
    <row r="105" spans="1:20">
      <c r="A105" s="4">
        <v>101</v>
      </c>
      <c r="B105" s="17" t="s">
        <v>67</v>
      </c>
      <c r="C105" s="18" t="s">
        <v>145</v>
      </c>
      <c r="D105" s="18" t="s">
        <v>27</v>
      </c>
      <c r="E105" s="19">
        <v>219701</v>
      </c>
      <c r="F105" s="18"/>
      <c r="G105" s="19">
        <v>33</v>
      </c>
      <c r="H105" s="19">
        <v>40</v>
      </c>
      <c r="I105" s="57">
        <f t="shared" si="2"/>
        <v>73</v>
      </c>
      <c r="J105" s="18">
        <v>9954252692</v>
      </c>
      <c r="K105" s="18"/>
      <c r="L105" s="18"/>
      <c r="M105" s="18"/>
      <c r="N105" s="18"/>
      <c r="O105" s="18"/>
      <c r="P105" s="59">
        <v>43433</v>
      </c>
      <c r="Q105" s="62" t="s">
        <v>92</v>
      </c>
      <c r="R105" s="18"/>
      <c r="S105" s="18"/>
      <c r="T105" s="18"/>
    </row>
    <row r="106" spans="1:20">
      <c r="A106" s="4">
        <v>102</v>
      </c>
      <c r="B106" s="17" t="s">
        <v>67</v>
      </c>
      <c r="C106" s="18" t="s">
        <v>146</v>
      </c>
      <c r="D106" s="18" t="s">
        <v>29</v>
      </c>
      <c r="E106" s="19"/>
      <c r="F106" s="18"/>
      <c r="G106" s="19">
        <v>34</v>
      </c>
      <c r="H106" s="19">
        <v>34</v>
      </c>
      <c r="I106" s="57">
        <f t="shared" si="2"/>
        <v>68</v>
      </c>
      <c r="J106" s="18">
        <v>9085812793</v>
      </c>
      <c r="K106" s="18"/>
      <c r="L106" s="18"/>
      <c r="M106" s="18"/>
      <c r="N106" s="18"/>
      <c r="O106" s="18"/>
      <c r="P106" s="59">
        <v>43434</v>
      </c>
      <c r="Q106" s="62" t="s">
        <v>93</v>
      </c>
      <c r="R106" s="18"/>
      <c r="S106" s="18"/>
      <c r="T106" s="18"/>
    </row>
    <row r="107" spans="1:20" ht="33">
      <c r="A107" s="4">
        <v>103</v>
      </c>
      <c r="B107" s="17" t="s">
        <v>67</v>
      </c>
      <c r="C107" s="18" t="s">
        <v>147</v>
      </c>
      <c r="D107" s="18" t="s">
        <v>29</v>
      </c>
      <c r="E107" s="19"/>
      <c r="F107" s="18"/>
      <c r="G107" s="19">
        <v>26</v>
      </c>
      <c r="H107" s="19">
        <v>30</v>
      </c>
      <c r="I107" s="57">
        <f t="shared" si="2"/>
        <v>56</v>
      </c>
      <c r="J107" s="18">
        <v>9678491304</v>
      </c>
      <c r="K107" s="18"/>
      <c r="L107" s="18"/>
      <c r="M107" s="18"/>
      <c r="N107" s="18"/>
      <c r="O107" s="18"/>
      <c r="P107" s="59">
        <v>43434</v>
      </c>
      <c r="Q107" s="62" t="s">
        <v>93</v>
      </c>
      <c r="R107" s="18"/>
      <c r="S107" s="18"/>
      <c r="T107" s="18"/>
    </row>
    <row r="108" spans="1:20">
      <c r="A108" s="4">
        <v>104</v>
      </c>
      <c r="B108" s="17"/>
      <c r="C108" s="18"/>
      <c r="D108" s="18"/>
      <c r="E108" s="19"/>
      <c r="F108" s="18"/>
      <c r="G108" s="19"/>
      <c r="H108" s="19"/>
      <c r="I108" s="57"/>
      <c r="J108" s="18"/>
      <c r="K108" s="18"/>
      <c r="L108" s="18"/>
      <c r="M108" s="18"/>
      <c r="N108" s="18"/>
      <c r="O108" s="18"/>
      <c r="P108" s="59"/>
      <c r="Q108" s="62"/>
      <c r="R108" s="18"/>
      <c r="S108" s="18"/>
      <c r="T108" s="18"/>
    </row>
    <row r="109" spans="1:20">
      <c r="A109" s="4">
        <v>105</v>
      </c>
      <c r="B109" s="17"/>
      <c r="C109" s="18"/>
      <c r="D109" s="18"/>
      <c r="E109" s="19"/>
      <c r="F109" s="18"/>
      <c r="G109" s="19"/>
      <c r="H109" s="19"/>
      <c r="I109" s="57"/>
      <c r="J109" s="18"/>
      <c r="K109" s="18"/>
      <c r="L109" s="18"/>
      <c r="M109" s="18"/>
      <c r="N109" s="18"/>
      <c r="O109" s="18"/>
      <c r="P109" s="59"/>
      <c r="Q109" s="62"/>
      <c r="R109" s="18"/>
      <c r="S109" s="18"/>
      <c r="T109" s="18"/>
    </row>
    <row r="110" spans="1:20">
      <c r="A110" s="4">
        <v>106</v>
      </c>
      <c r="B110" s="17"/>
      <c r="C110" s="18"/>
      <c r="D110" s="18"/>
      <c r="E110" s="19"/>
      <c r="F110" s="18"/>
      <c r="G110" s="19"/>
      <c r="H110" s="19"/>
      <c r="I110" s="57"/>
      <c r="J110" s="18"/>
      <c r="K110" s="18"/>
      <c r="L110" s="18"/>
      <c r="M110" s="18"/>
      <c r="N110" s="18"/>
      <c r="O110" s="18"/>
      <c r="P110" s="59"/>
      <c r="Q110" s="62"/>
      <c r="R110" s="18"/>
      <c r="S110" s="18"/>
      <c r="T110" s="18"/>
    </row>
    <row r="111" spans="1:20">
      <c r="A111" s="4">
        <v>107</v>
      </c>
      <c r="B111" s="17"/>
      <c r="C111" s="18"/>
      <c r="D111" s="18"/>
      <c r="E111" s="19"/>
      <c r="F111" s="18"/>
      <c r="G111" s="19"/>
      <c r="H111" s="19"/>
      <c r="I111" s="57"/>
      <c r="J111" s="18"/>
      <c r="K111" s="18"/>
      <c r="L111" s="18"/>
      <c r="M111" s="18"/>
      <c r="N111" s="18"/>
      <c r="O111" s="18"/>
      <c r="P111" s="59"/>
      <c r="Q111" s="62"/>
      <c r="R111" s="18"/>
      <c r="S111" s="18"/>
      <c r="T111" s="18"/>
    </row>
    <row r="112" spans="1:20">
      <c r="A112" s="4">
        <v>108</v>
      </c>
      <c r="B112" s="17"/>
      <c r="C112" s="18"/>
      <c r="D112" s="18"/>
      <c r="E112" s="19"/>
      <c r="F112" s="18"/>
      <c r="G112" s="19"/>
      <c r="H112" s="19"/>
      <c r="I112" s="57"/>
      <c r="J112" s="18"/>
      <c r="K112" s="18"/>
      <c r="L112" s="18"/>
      <c r="M112" s="18"/>
      <c r="N112" s="18"/>
      <c r="O112" s="18"/>
      <c r="P112" s="59"/>
      <c r="Q112" s="62"/>
      <c r="R112" s="18"/>
      <c r="S112" s="18"/>
      <c r="T112" s="18"/>
    </row>
    <row r="113" spans="1:20">
      <c r="A113" s="4">
        <v>109</v>
      </c>
      <c r="B113" s="17"/>
      <c r="C113" s="18"/>
      <c r="D113" s="18"/>
      <c r="E113" s="19"/>
      <c r="F113" s="18"/>
      <c r="G113" s="19"/>
      <c r="H113" s="19"/>
      <c r="I113" s="57">
        <f t="shared" ref="I113:I133" si="3">G113+H113</f>
        <v>0</v>
      </c>
      <c r="J113" s="18"/>
      <c r="K113" s="18"/>
      <c r="L113" s="18"/>
      <c r="M113" s="18"/>
      <c r="N113" s="18"/>
      <c r="O113" s="18"/>
      <c r="P113" s="59"/>
      <c r="Q113" s="65"/>
      <c r="R113" s="18"/>
      <c r="S113" s="18"/>
      <c r="T113" s="18"/>
    </row>
    <row r="114" spans="1:20">
      <c r="A114" s="4">
        <v>110</v>
      </c>
      <c r="B114" s="17"/>
      <c r="C114" s="18"/>
      <c r="D114" s="18"/>
      <c r="E114" s="19"/>
      <c r="F114" s="18"/>
      <c r="G114" s="19"/>
      <c r="H114" s="19"/>
      <c r="I114" s="57">
        <f t="shared" si="3"/>
        <v>0</v>
      </c>
      <c r="J114" s="18"/>
      <c r="K114" s="18"/>
      <c r="L114" s="18"/>
      <c r="M114" s="18"/>
      <c r="N114" s="18"/>
      <c r="O114" s="18"/>
      <c r="P114" s="59"/>
      <c r="Q114" s="65"/>
      <c r="R114" s="18"/>
      <c r="S114" s="18"/>
      <c r="T114" s="18"/>
    </row>
    <row r="115" spans="1:20">
      <c r="A115" s="4">
        <v>111</v>
      </c>
      <c r="B115" s="17"/>
      <c r="C115" s="18"/>
      <c r="D115" s="18"/>
      <c r="E115" s="19"/>
      <c r="F115" s="18"/>
      <c r="G115" s="19"/>
      <c r="H115" s="19"/>
      <c r="I115" s="57">
        <f t="shared" si="3"/>
        <v>0</v>
      </c>
      <c r="J115" s="18"/>
      <c r="K115" s="18"/>
      <c r="L115" s="18"/>
      <c r="M115" s="18"/>
      <c r="N115" s="18"/>
      <c r="O115" s="18"/>
      <c r="P115" s="59"/>
      <c r="Q115" s="65"/>
      <c r="R115" s="18"/>
      <c r="S115" s="18"/>
      <c r="T115" s="18"/>
    </row>
    <row r="116" spans="1:20">
      <c r="A116" s="4">
        <v>112</v>
      </c>
      <c r="B116" s="17"/>
      <c r="C116" s="18"/>
      <c r="D116" s="18"/>
      <c r="E116" s="19"/>
      <c r="F116" s="18"/>
      <c r="G116" s="19"/>
      <c r="H116" s="19"/>
      <c r="I116" s="57">
        <f t="shared" si="3"/>
        <v>0</v>
      </c>
      <c r="J116" s="18"/>
      <c r="K116" s="18"/>
      <c r="L116" s="18"/>
      <c r="M116" s="18"/>
      <c r="N116" s="18"/>
      <c r="O116" s="18"/>
      <c r="P116" s="59"/>
      <c r="Q116" s="65"/>
      <c r="R116" s="18"/>
      <c r="S116" s="18"/>
      <c r="T116" s="18"/>
    </row>
    <row r="117" spans="1:20">
      <c r="A117" s="4">
        <v>113</v>
      </c>
      <c r="B117" s="17"/>
      <c r="C117" s="18"/>
      <c r="D117" s="18"/>
      <c r="E117" s="19"/>
      <c r="F117" s="18"/>
      <c r="G117" s="19"/>
      <c r="H117" s="19"/>
      <c r="I117" s="57">
        <f t="shared" si="3"/>
        <v>0</v>
      </c>
      <c r="J117" s="18"/>
      <c r="K117" s="18"/>
      <c r="L117" s="18"/>
      <c r="M117" s="18"/>
      <c r="N117" s="18"/>
      <c r="O117" s="18"/>
      <c r="P117" s="59"/>
      <c r="Q117" s="65"/>
      <c r="R117" s="18"/>
      <c r="S117" s="18"/>
      <c r="T117" s="18"/>
    </row>
    <row r="118" spans="1:20">
      <c r="A118" s="4">
        <v>114</v>
      </c>
      <c r="B118" s="17"/>
      <c r="C118" s="18"/>
      <c r="D118" s="18"/>
      <c r="E118" s="19"/>
      <c r="F118" s="18"/>
      <c r="G118" s="19"/>
      <c r="H118" s="19"/>
      <c r="I118" s="57">
        <f t="shared" si="3"/>
        <v>0</v>
      </c>
      <c r="J118" s="18"/>
      <c r="K118" s="18"/>
      <c r="L118" s="18"/>
      <c r="M118" s="18"/>
      <c r="N118" s="18"/>
      <c r="O118" s="18"/>
      <c r="P118" s="59"/>
      <c r="Q118" s="65"/>
      <c r="R118" s="18"/>
      <c r="S118" s="18"/>
      <c r="T118" s="18"/>
    </row>
    <row r="119" spans="1:20">
      <c r="A119" s="4">
        <v>115</v>
      </c>
      <c r="B119" s="17"/>
      <c r="C119" s="18"/>
      <c r="D119" s="18"/>
      <c r="E119" s="19"/>
      <c r="F119" s="18"/>
      <c r="G119" s="19"/>
      <c r="H119" s="19"/>
      <c r="I119" s="57">
        <f t="shared" si="3"/>
        <v>0</v>
      </c>
      <c r="J119" s="18"/>
      <c r="K119" s="18"/>
      <c r="L119" s="18"/>
      <c r="M119" s="18"/>
      <c r="N119" s="18"/>
      <c r="O119" s="18"/>
      <c r="P119" s="59"/>
      <c r="Q119" s="65"/>
      <c r="R119" s="18"/>
      <c r="S119" s="18"/>
      <c r="T119" s="18"/>
    </row>
    <row r="120" spans="1:20">
      <c r="A120" s="4">
        <v>116</v>
      </c>
      <c r="B120" s="17"/>
      <c r="C120" s="18"/>
      <c r="D120" s="18"/>
      <c r="E120" s="19"/>
      <c r="F120" s="18"/>
      <c r="G120" s="19"/>
      <c r="H120" s="19"/>
      <c r="I120" s="57">
        <f t="shared" si="3"/>
        <v>0</v>
      </c>
      <c r="J120" s="18"/>
      <c r="K120" s="18"/>
      <c r="L120" s="18"/>
      <c r="M120" s="18"/>
      <c r="N120" s="18"/>
      <c r="O120" s="18"/>
      <c r="P120" s="59"/>
      <c r="Q120" s="65"/>
      <c r="R120" s="18"/>
      <c r="S120" s="18"/>
      <c r="T120" s="18"/>
    </row>
    <row r="121" spans="1:20">
      <c r="A121" s="4">
        <v>117</v>
      </c>
      <c r="B121" s="17"/>
      <c r="C121" s="18"/>
      <c r="D121" s="18"/>
      <c r="E121" s="19"/>
      <c r="F121" s="18"/>
      <c r="G121" s="19"/>
      <c r="H121" s="19"/>
      <c r="I121" s="57">
        <f t="shared" si="3"/>
        <v>0</v>
      </c>
      <c r="J121" s="18"/>
      <c r="K121" s="18"/>
      <c r="L121" s="18"/>
      <c r="M121" s="18"/>
      <c r="N121" s="18"/>
      <c r="O121" s="18"/>
      <c r="P121" s="59"/>
      <c r="Q121" s="65"/>
      <c r="R121" s="18"/>
      <c r="S121" s="18"/>
      <c r="T121" s="18"/>
    </row>
    <row r="122" spans="1:20">
      <c r="A122" s="4">
        <v>118</v>
      </c>
      <c r="B122" s="17"/>
      <c r="C122" s="18"/>
      <c r="D122" s="18"/>
      <c r="E122" s="19"/>
      <c r="F122" s="18"/>
      <c r="G122" s="19"/>
      <c r="H122" s="19"/>
      <c r="I122" s="57">
        <f t="shared" si="3"/>
        <v>0</v>
      </c>
      <c r="J122" s="18"/>
      <c r="K122" s="18"/>
      <c r="L122" s="18"/>
      <c r="M122" s="18"/>
      <c r="N122" s="18"/>
      <c r="O122" s="18"/>
      <c r="P122" s="59"/>
      <c r="Q122" s="65"/>
      <c r="R122" s="18"/>
      <c r="S122" s="18"/>
      <c r="T122" s="18"/>
    </row>
    <row r="123" spans="1:20">
      <c r="A123" s="4">
        <v>119</v>
      </c>
      <c r="B123" s="17"/>
      <c r="C123" s="18"/>
      <c r="D123" s="18"/>
      <c r="E123" s="19"/>
      <c r="F123" s="18"/>
      <c r="G123" s="19"/>
      <c r="H123" s="19"/>
      <c r="I123" s="57">
        <f t="shared" si="3"/>
        <v>0</v>
      </c>
      <c r="J123" s="18"/>
      <c r="K123" s="18"/>
      <c r="L123" s="18"/>
      <c r="M123" s="18"/>
      <c r="N123" s="18"/>
      <c r="O123" s="18"/>
      <c r="P123" s="59"/>
      <c r="Q123" s="65"/>
      <c r="R123" s="18"/>
      <c r="S123" s="18"/>
      <c r="T123" s="18"/>
    </row>
    <row r="124" spans="1:20">
      <c r="A124" s="4">
        <v>120</v>
      </c>
      <c r="B124" s="17"/>
      <c r="C124" s="18"/>
      <c r="D124" s="18"/>
      <c r="E124" s="19"/>
      <c r="F124" s="18"/>
      <c r="G124" s="19"/>
      <c r="H124" s="19"/>
      <c r="I124" s="57">
        <f t="shared" si="3"/>
        <v>0</v>
      </c>
      <c r="J124" s="18"/>
      <c r="K124" s="18"/>
      <c r="L124" s="18"/>
      <c r="M124" s="18"/>
      <c r="N124" s="18"/>
      <c r="O124" s="18"/>
      <c r="P124" s="59"/>
      <c r="Q124" s="65"/>
      <c r="R124" s="18"/>
      <c r="S124" s="18"/>
      <c r="T124" s="18"/>
    </row>
    <row r="125" spans="1:20">
      <c r="A125" s="4">
        <v>121</v>
      </c>
      <c r="B125" s="17"/>
      <c r="C125" s="18"/>
      <c r="D125" s="18"/>
      <c r="E125" s="19"/>
      <c r="F125" s="18"/>
      <c r="G125" s="19"/>
      <c r="H125" s="19"/>
      <c r="I125" s="57">
        <f t="shared" si="3"/>
        <v>0</v>
      </c>
      <c r="J125" s="18"/>
      <c r="K125" s="18"/>
      <c r="L125" s="18"/>
      <c r="M125" s="18"/>
      <c r="N125" s="18"/>
      <c r="O125" s="18"/>
      <c r="P125" s="59"/>
      <c r="Q125" s="65"/>
      <c r="R125" s="18"/>
      <c r="S125" s="18"/>
      <c r="T125" s="18"/>
    </row>
    <row r="126" spans="1:20">
      <c r="A126" s="4">
        <v>122</v>
      </c>
      <c r="B126" s="17"/>
      <c r="C126" s="18"/>
      <c r="D126" s="18"/>
      <c r="E126" s="19"/>
      <c r="F126" s="18"/>
      <c r="G126" s="19"/>
      <c r="H126" s="19"/>
      <c r="I126" s="57">
        <f t="shared" si="3"/>
        <v>0</v>
      </c>
      <c r="J126" s="18"/>
      <c r="K126" s="18"/>
      <c r="L126" s="18"/>
      <c r="M126" s="18"/>
      <c r="N126" s="18"/>
      <c r="O126" s="18"/>
      <c r="P126" s="59"/>
      <c r="Q126" s="65"/>
      <c r="R126" s="18"/>
      <c r="S126" s="18"/>
      <c r="T126" s="18"/>
    </row>
    <row r="127" spans="1:20">
      <c r="A127" s="4">
        <v>123</v>
      </c>
      <c r="B127" s="17"/>
      <c r="C127" s="18"/>
      <c r="D127" s="18"/>
      <c r="E127" s="19"/>
      <c r="F127" s="18"/>
      <c r="G127" s="19"/>
      <c r="H127" s="19"/>
      <c r="I127" s="57">
        <f t="shared" si="3"/>
        <v>0</v>
      </c>
      <c r="J127" s="18"/>
      <c r="K127" s="18"/>
      <c r="L127" s="18"/>
      <c r="M127" s="18"/>
      <c r="N127" s="18"/>
      <c r="O127" s="18"/>
      <c r="P127" s="59"/>
      <c r="Q127" s="65"/>
      <c r="R127" s="18"/>
      <c r="S127" s="18"/>
      <c r="T127" s="18"/>
    </row>
    <row r="128" spans="1:20">
      <c r="A128" s="4">
        <v>124</v>
      </c>
      <c r="B128" s="17"/>
      <c r="C128" s="18"/>
      <c r="D128" s="18"/>
      <c r="E128" s="19"/>
      <c r="F128" s="18"/>
      <c r="G128" s="19"/>
      <c r="H128" s="19"/>
      <c r="I128" s="57">
        <f t="shared" si="3"/>
        <v>0</v>
      </c>
      <c r="J128" s="18"/>
      <c r="K128" s="18"/>
      <c r="L128" s="18"/>
      <c r="M128" s="18"/>
      <c r="N128" s="18"/>
      <c r="O128" s="18"/>
      <c r="P128" s="59"/>
      <c r="Q128" s="65"/>
      <c r="R128" s="18"/>
      <c r="S128" s="18"/>
      <c r="T128" s="18"/>
    </row>
    <row r="129" spans="1:20">
      <c r="A129" s="4">
        <v>125</v>
      </c>
      <c r="B129" s="17"/>
      <c r="C129" s="18"/>
      <c r="D129" s="18"/>
      <c r="E129" s="19"/>
      <c r="F129" s="18"/>
      <c r="G129" s="19"/>
      <c r="H129" s="19"/>
      <c r="I129" s="57">
        <f t="shared" si="3"/>
        <v>0</v>
      </c>
      <c r="J129" s="18"/>
      <c r="K129" s="18"/>
      <c r="L129" s="18"/>
      <c r="M129" s="18"/>
      <c r="N129" s="18"/>
      <c r="O129" s="18"/>
      <c r="P129" s="59"/>
      <c r="Q129" s="65"/>
      <c r="R129" s="18"/>
      <c r="S129" s="18"/>
      <c r="T129" s="18"/>
    </row>
    <row r="130" spans="1:20">
      <c r="A130" s="4">
        <v>126</v>
      </c>
      <c r="B130" s="17"/>
      <c r="C130" s="18"/>
      <c r="D130" s="18"/>
      <c r="E130" s="19"/>
      <c r="F130" s="18"/>
      <c r="G130" s="19"/>
      <c r="H130" s="19"/>
      <c r="I130" s="57">
        <f t="shared" si="3"/>
        <v>0</v>
      </c>
      <c r="J130" s="18"/>
      <c r="K130" s="18"/>
      <c r="L130" s="18"/>
      <c r="M130" s="18"/>
      <c r="N130" s="18"/>
      <c r="O130" s="18"/>
      <c r="P130" s="59"/>
      <c r="Q130" s="65"/>
      <c r="R130" s="18"/>
      <c r="S130" s="18"/>
      <c r="T130" s="18"/>
    </row>
    <row r="131" spans="1:20">
      <c r="A131" s="4">
        <v>127</v>
      </c>
      <c r="B131" s="17"/>
      <c r="C131" s="18"/>
      <c r="D131" s="18"/>
      <c r="E131" s="19"/>
      <c r="F131" s="18"/>
      <c r="G131" s="19"/>
      <c r="H131" s="19"/>
      <c r="I131" s="57">
        <f t="shared" si="3"/>
        <v>0</v>
      </c>
      <c r="J131" s="18"/>
      <c r="K131" s="18"/>
      <c r="L131" s="18"/>
      <c r="M131" s="18"/>
      <c r="N131" s="18"/>
      <c r="O131" s="18"/>
      <c r="P131" s="59"/>
      <c r="Q131" s="65"/>
      <c r="R131" s="18"/>
      <c r="S131" s="18"/>
      <c r="T131" s="18"/>
    </row>
    <row r="132" spans="1:20">
      <c r="A132" s="4">
        <v>128</v>
      </c>
      <c r="B132" s="17"/>
      <c r="C132" s="18"/>
      <c r="D132" s="18"/>
      <c r="E132" s="19"/>
      <c r="F132" s="18"/>
      <c r="G132" s="19"/>
      <c r="H132" s="19"/>
      <c r="I132" s="57">
        <f t="shared" si="3"/>
        <v>0</v>
      </c>
      <c r="J132" s="18"/>
      <c r="K132" s="18"/>
      <c r="L132" s="18"/>
      <c r="M132" s="18"/>
      <c r="N132" s="18"/>
      <c r="O132" s="18"/>
      <c r="P132" s="59"/>
      <c r="Q132" s="65"/>
      <c r="R132" s="18"/>
      <c r="S132" s="18"/>
      <c r="T132" s="18"/>
    </row>
    <row r="133" spans="1:20">
      <c r="A133" s="4">
        <v>129</v>
      </c>
      <c r="B133" s="17"/>
      <c r="C133" s="18"/>
      <c r="D133" s="18"/>
      <c r="E133" s="19"/>
      <c r="F133" s="18"/>
      <c r="G133" s="19"/>
      <c r="H133" s="19"/>
      <c r="I133" s="57">
        <f t="shared" si="3"/>
        <v>0</v>
      </c>
      <c r="J133" s="18"/>
      <c r="K133" s="18"/>
      <c r="L133" s="18"/>
      <c r="M133" s="18"/>
      <c r="N133" s="18"/>
      <c r="O133" s="18"/>
      <c r="P133" s="59"/>
      <c r="Q133" s="65"/>
      <c r="R133" s="18"/>
      <c r="S133" s="18"/>
      <c r="T133" s="18"/>
    </row>
    <row r="134" spans="1:20">
      <c r="A134" s="4">
        <v>130</v>
      </c>
      <c r="B134" s="17"/>
      <c r="C134" s="18"/>
      <c r="D134" s="18"/>
      <c r="E134" s="19"/>
      <c r="F134" s="18"/>
      <c r="G134" s="19"/>
      <c r="H134" s="19"/>
      <c r="I134" s="57">
        <f t="shared" ref="I134:I153" si="4">G134+H134</f>
        <v>0</v>
      </c>
      <c r="J134" s="18"/>
      <c r="K134" s="18"/>
      <c r="L134" s="18"/>
      <c r="M134" s="18"/>
      <c r="N134" s="18"/>
      <c r="O134" s="18"/>
      <c r="P134" s="59"/>
      <c r="Q134" s="65"/>
      <c r="R134" s="18"/>
      <c r="S134" s="18"/>
      <c r="T134" s="18"/>
    </row>
    <row r="135" spans="1:20">
      <c r="A135" s="4">
        <v>131</v>
      </c>
      <c r="B135" s="17"/>
      <c r="C135" s="18"/>
      <c r="D135" s="18"/>
      <c r="E135" s="19"/>
      <c r="F135" s="18"/>
      <c r="G135" s="19"/>
      <c r="H135" s="19"/>
      <c r="I135" s="57">
        <f t="shared" si="4"/>
        <v>0</v>
      </c>
      <c r="J135" s="18"/>
      <c r="K135" s="18"/>
      <c r="L135" s="18"/>
      <c r="M135" s="18"/>
      <c r="N135" s="18"/>
      <c r="O135" s="18"/>
      <c r="P135" s="59"/>
      <c r="Q135" s="65"/>
      <c r="R135" s="18"/>
      <c r="S135" s="18"/>
      <c r="T135" s="18"/>
    </row>
    <row r="136" spans="1:20">
      <c r="A136" s="4">
        <v>132</v>
      </c>
      <c r="B136" s="17"/>
      <c r="C136" s="18"/>
      <c r="D136" s="18"/>
      <c r="E136" s="19"/>
      <c r="F136" s="18"/>
      <c r="G136" s="19"/>
      <c r="H136" s="19"/>
      <c r="I136" s="57">
        <f t="shared" si="4"/>
        <v>0</v>
      </c>
      <c r="J136" s="18"/>
      <c r="K136" s="18"/>
      <c r="L136" s="18"/>
      <c r="M136" s="18"/>
      <c r="N136" s="18"/>
      <c r="O136" s="18"/>
      <c r="P136" s="59"/>
      <c r="Q136" s="65"/>
      <c r="R136" s="18"/>
      <c r="S136" s="18"/>
      <c r="T136" s="18"/>
    </row>
    <row r="137" spans="1:20">
      <c r="A137" s="4">
        <v>133</v>
      </c>
      <c r="B137" s="17"/>
      <c r="C137" s="18"/>
      <c r="D137" s="18"/>
      <c r="E137" s="19"/>
      <c r="F137" s="18"/>
      <c r="G137" s="19"/>
      <c r="H137" s="19"/>
      <c r="I137" s="57">
        <f t="shared" si="4"/>
        <v>0</v>
      </c>
      <c r="J137" s="18"/>
      <c r="K137" s="18"/>
      <c r="L137" s="18"/>
      <c r="M137" s="18"/>
      <c r="N137" s="18"/>
      <c r="O137" s="18"/>
      <c r="P137" s="59"/>
      <c r="Q137" s="65"/>
      <c r="R137" s="18"/>
      <c r="S137" s="18"/>
      <c r="T137" s="18"/>
    </row>
    <row r="138" spans="1:20">
      <c r="A138" s="4">
        <v>134</v>
      </c>
      <c r="B138" s="17"/>
      <c r="C138" s="18"/>
      <c r="D138" s="18"/>
      <c r="E138" s="19"/>
      <c r="F138" s="18"/>
      <c r="G138" s="19"/>
      <c r="H138" s="19"/>
      <c r="I138" s="57">
        <f t="shared" si="4"/>
        <v>0</v>
      </c>
      <c r="J138" s="18"/>
      <c r="K138" s="18"/>
      <c r="L138" s="18"/>
      <c r="M138" s="18"/>
      <c r="N138" s="18"/>
      <c r="O138" s="18"/>
      <c r="P138" s="59"/>
      <c r="Q138" s="65"/>
      <c r="R138" s="18"/>
      <c r="S138" s="18"/>
      <c r="T138" s="18"/>
    </row>
    <row r="139" spans="1:20">
      <c r="A139" s="4">
        <v>135</v>
      </c>
      <c r="B139" s="17"/>
      <c r="C139" s="18"/>
      <c r="D139" s="18"/>
      <c r="E139" s="19"/>
      <c r="F139" s="18"/>
      <c r="G139" s="19"/>
      <c r="H139" s="19"/>
      <c r="I139" s="57">
        <f t="shared" si="4"/>
        <v>0</v>
      </c>
      <c r="J139" s="18"/>
      <c r="K139" s="18"/>
      <c r="L139" s="18"/>
      <c r="M139" s="18"/>
      <c r="N139" s="18"/>
      <c r="O139" s="18"/>
      <c r="P139" s="59"/>
      <c r="Q139" s="65"/>
      <c r="R139" s="18"/>
      <c r="S139" s="18"/>
      <c r="T139" s="18"/>
    </row>
    <row r="140" spans="1:20">
      <c r="A140" s="4">
        <v>136</v>
      </c>
      <c r="B140" s="17"/>
      <c r="C140" s="18"/>
      <c r="D140" s="18"/>
      <c r="E140" s="19"/>
      <c r="F140" s="18"/>
      <c r="G140" s="19"/>
      <c r="H140" s="19"/>
      <c r="I140" s="57">
        <f t="shared" si="4"/>
        <v>0</v>
      </c>
      <c r="J140" s="18"/>
      <c r="K140" s="18"/>
      <c r="L140" s="18"/>
      <c r="M140" s="18"/>
      <c r="N140" s="18"/>
      <c r="O140" s="18"/>
      <c r="P140" s="59"/>
      <c r="Q140" s="65"/>
      <c r="R140" s="18"/>
      <c r="S140" s="18"/>
      <c r="T140" s="18"/>
    </row>
    <row r="141" spans="1:20">
      <c r="A141" s="4">
        <v>137</v>
      </c>
      <c r="B141" s="17"/>
      <c r="C141" s="18"/>
      <c r="D141" s="18"/>
      <c r="E141" s="19"/>
      <c r="F141" s="18"/>
      <c r="G141" s="19"/>
      <c r="H141" s="19"/>
      <c r="I141" s="57">
        <f t="shared" si="4"/>
        <v>0</v>
      </c>
      <c r="J141" s="18"/>
      <c r="K141" s="18"/>
      <c r="L141" s="18"/>
      <c r="M141" s="18"/>
      <c r="N141" s="18"/>
      <c r="O141" s="18"/>
      <c r="P141" s="59"/>
      <c r="Q141" s="65"/>
      <c r="R141" s="18"/>
      <c r="S141" s="18"/>
      <c r="T141" s="18"/>
    </row>
    <row r="142" spans="1:20">
      <c r="A142" s="4">
        <v>138</v>
      </c>
      <c r="B142" s="17"/>
      <c r="C142" s="18"/>
      <c r="D142" s="18"/>
      <c r="E142" s="19"/>
      <c r="F142" s="18"/>
      <c r="G142" s="19"/>
      <c r="H142" s="19"/>
      <c r="I142" s="57">
        <f t="shared" si="4"/>
        <v>0</v>
      </c>
      <c r="J142" s="18"/>
      <c r="K142" s="18"/>
      <c r="L142" s="18"/>
      <c r="M142" s="18"/>
      <c r="N142" s="18"/>
      <c r="O142" s="18"/>
      <c r="P142" s="59"/>
      <c r="Q142" s="65"/>
      <c r="R142" s="18"/>
      <c r="S142" s="18"/>
      <c r="T142" s="18"/>
    </row>
    <row r="143" spans="1:20">
      <c r="A143" s="4">
        <v>139</v>
      </c>
      <c r="B143" s="17"/>
      <c r="C143" s="18"/>
      <c r="D143" s="18"/>
      <c r="E143" s="19"/>
      <c r="F143" s="18"/>
      <c r="G143" s="19"/>
      <c r="H143" s="19"/>
      <c r="I143" s="57">
        <f t="shared" si="4"/>
        <v>0</v>
      </c>
      <c r="J143" s="18"/>
      <c r="K143" s="18"/>
      <c r="L143" s="18"/>
      <c r="M143" s="18"/>
      <c r="N143" s="18"/>
      <c r="O143" s="18"/>
      <c r="P143" s="59"/>
      <c r="Q143" s="65"/>
      <c r="R143" s="18"/>
      <c r="S143" s="18"/>
      <c r="T143" s="18"/>
    </row>
    <row r="144" spans="1:20">
      <c r="A144" s="4">
        <v>140</v>
      </c>
      <c r="B144" s="17"/>
      <c r="C144" s="18"/>
      <c r="D144" s="18"/>
      <c r="E144" s="19"/>
      <c r="F144" s="18"/>
      <c r="G144" s="19"/>
      <c r="H144" s="19"/>
      <c r="I144" s="57">
        <f t="shared" si="4"/>
        <v>0</v>
      </c>
      <c r="J144" s="18"/>
      <c r="K144" s="18"/>
      <c r="L144" s="18"/>
      <c r="M144" s="18"/>
      <c r="N144" s="18"/>
      <c r="O144" s="18"/>
      <c r="P144" s="59"/>
      <c r="Q144" s="65"/>
      <c r="R144" s="18"/>
      <c r="S144" s="18"/>
      <c r="T144" s="18"/>
    </row>
    <row r="145" spans="1:20">
      <c r="A145" s="4">
        <v>141</v>
      </c>
      <c r="B145" s="17"/>
      <c r="C145" s="18"/>
      <c r="D145" s="18"/>
      <c r="E145" s="19"/>
      <c r="F145" s="18"/>
      <c r="G145" s="19"/>
      <c r="H145" s="19"/>
      <c r="I145" s="57">
        <f t="shared" si="4"/>
        <v>0</v>
      </c>
      <c r="J145" s="18"/>
      <c r="K145" s="18"/>
      <c r="L145" s="18"/>
      <c r="M145" s="18"/>
      <c r="N145" s="18"/>
      <c r="O145" s="18"/>
      <c r="P145" s="59"/>
      <c r="Q145" s="65"/>
      <c r="R145" s="18"/>
      <c r="S145" s="18"/>
      <c r="T145" s="18"/>
    </row>
    <row r="146" spans="1:20">
      <c r="A146" s="4">
        <v>142</v>
      </c>
      <c r="B146" s="17"/>
      <c r="C146" s="18"/>
      <c r="D146" s="18"/>
      <c r="E146" s="19"/>
      <c r="F146" s="18"/>
      <c r="G146" s="19"/>
      <c r="H146" s="19"/>
      <c r="I146" s="57">
        <f t="shared" si="4"/>
        <v>0</v>
      </c>
      <c r="J146" s="18"/>
      <c r="K146" s="18"/>
      <c r="L146" s="18"/>
      <c r="M146" s="18"/>
      <c r="N146" s="18"/>
      <c r="O146" s="18"/>
      <c r="P146" s="59"/>
      <c r="Q146" s="65"/>
      <c r="R146" s="18"/>
      <c r="S146" s="18"/>
      <c r="T146" s="18"/>
    </row>
    <row r="147" spans="1:20">
      <c r="A147" s="4">
        <v>143</v>
      </c>
      <c r="B147" s="17"/>
      <c r="C147" s="18"/>
      <c r="D147" s="18"/>
      <c r="E147" s="19"/>
      <c r="F147" s="18"/>
      <c r="G147" s="19"/>
      <c r="H147" s="19"/>
      <c r="I147" s="57">
        <f t="shared" si="4"/>
        <v>0</v>
      </c>
      <c r="J147" s="18"/>
      <c r="K147" s="18"/>
      <c r="L147" s="18"/>
      <c r="M147" s="18"/>
      <c r="N147" s="18"/>
      <c r="O147" s="18"/>
      <c r="P147" s="59"/>
      <c r="Q147" s="65"/>
      <c r="R147" s="18"/>
      <c r="S147" s="18"/>
      <c r="T147" s="18"/>
    </row>
    <row r="148" spans="1:20">
      <c r="A148" s="4">
        <v>144</v>
      </c>
      <c r="B148" s="17"/>
      <c r="C148" s="18"/>
      <c r="D148" s="18"/>
      <c r="E148" s="19"/>
      <c r="F148" s="18"/>
      <c r="G148" s="19"/>
      <c r="H148" s="19"/>
      <c r="I148" s="57">
        <f t="shared" si="4"/>
        <v>0</v>
      </c>
      <c r="J148" s="18"/>
      <c r="K148" s="18"/>
      <c r="L148" s="18"/>
      <c r="M148" s="18"/>
      <c r="N148" s="18"/>
      <c r="O148" s="18"/>
      <c r="P148" s="59"/>
      <c r="Q148" s="65"/>
      <c r="R148" s="18"/>
      <c r="S148" s="18"/>
      <c r="T148" s="18"/>
    </row>
    <row r="149" spans="1:20">
      <c r="A149" s="4">
        <v>145</v>
      </c>
      <c r="B149" s="17"/>
      <c r="C149" s="18"/>
      <c r="D149" s="18"/>
      <c r="E149" s="19"/>
      <c r="F149" s="18"/>
      <c r="G149" s="19"/>
      <c r="H149" s="19"/>
      <c r="I149" s="57">
        <f t="shared" si="4"/>
        <v>0</v>
      </c>
      <c r="J149" s="18"/>
      <c r="K149" s="18"/>
      <c r="L149" s="18"/>
      <c r="M149" s="18"/>
      <c r="N149" s="18"/>
      <c r="O149" s="18"/>
      <c r="P149" s="59"/>
      <c r="Q149" s="65"/>
      <c r="R149" s="18"/>
      <c r="S149" s="18"/>
      <c r="T149" s="18"/>
    </row>
    <row r="150" spans="1:20">
      <c r="A150" s="4">
        <v>146</v>
      </c>
      <c r="B150" s="17"/>
      <c r="C150" s="18"/>
      <c r="D150" s="18"/>
      <c r="E150" s="19"/>
      <c r="F150" s="18"/>
      <c r="G150" s="19"/>
      <c r="H150" s="19"/>
      <c r="I150" s="57">
        <f t="shared" si="4"/>
        <v>0</v>
      </c>
      <c r="J150" s="18"/>
      <c r="K150" s="18"/>
      <c r="L150" s="18"/>
      <c r="M150" s="18"/>
      <c r="N150" s="18"/>
      <c r="O150" s="18"/>
      <c r="P150" s="59"/>
      <c r="Q150" s="65"/>
      <c r="R150" s="18"/>
      <c r="S150" s="18"/>
      <c r="T150" s="18"/>
    </row>
    <row r="151" spans="1:20">
      <c r="A151" s="4">
        <v>147</v>
      </c>
      <c r="B151" s="17"/>
      <c r="C151" s="18"/>
      <c r="D151" s="18"/>
      <c r="E151" s="19"/>
      <c r="F151" s="18"/>
      <c r="G151" s="19"/>
      <c r="H151" s="19"/>
      <c r="I151" s="57">
        <f t="shared" si="4"/>
        <v>0</v>
      </c>
      <c r="J151" s="18"/>
      <c r="K151" s="18"/>
      <c r="L151" s="18"/>
      <c r="M151" s="18"/>
      <c r="N151" s="18"/>
      <c r="O151" s="18"/>
      <c r="P151" s="59"/>
      <c r="Q151" s="65"/>
      <c r="R151" s="18"/>
      <c r="S151" s="18"/>
      <c r="T151" s="18"/>
    </row>
    <row r="152" spans="1:20">
      <c r="A152" s="4">
        <v>148</v>
      </c>
      <c r="B152" s="17"/>
      <c r="C152" s="18"/>
      <c r="D152" s="18"/>
      <c r="E152" s="19"/>
      <c r="F152" s="18"/>
      <c r="G152" s="19"/>
      <c r="H152" s="19"/>
      <c r="I152" s="57">
        <f t="shared" si="4"/>
        <v>0</v>
      </c>
      <c r="J152" s="18"/>
      <c r="K152" s="18"/>
      <c r="L152" s="18"/>
      <c r="M152" s="18"/>
      <c r="N152" s="18"/>
      <c r="O152" s="18"/>
      <c r="P152" s="59"/>
      <c r="Q152" s="65"/>
      <c r="R152" s="18"/>
      <c r="S152" s="18"/>
      <c r="T152" s="18"/>
    </row>
    <row r="153" spans="1:20">
      <c r="A153" s="4">
        <v>149</v>
      </c>
      <c r="B153" s="17"/>
      <c r="C153" s="18"/>
      <c r="D153" s="18"/>
      <c r="E153" s="19"/>
      <c r="F153" s="18"/>
      <c r="G153" s="19"/>
      <c r="H153" s="19"/>
      <c r="I153" s="57">
        <f t="shared" si="4"/>
        <v>0</v>
      </c>
      <c r="J153" s="18"/>
      <c r="K153" s="18"/>
      <c r="L153" s="18"/>
      <c r="M153" s="18"/>
      <c r="N153" s="18"/>
      <c r="O153" s="18"/>
      <c r="P153" s="59"/>
      <c r="Q153" s="65"/>
      <c r="R153" s="18"/>
      <c r="S153" s="18"/>
      <c r="T153" s="18"/>
    </row>
    <row r="154" spans="1:20">
      <c r="A154" s="4">
        <v>150</v>
      </c>
      <c r="B154" s="17"/>
      <c r="C154" s="18"/>
      <c r="D154" s="18"/>
      <c r="E154" s="19"/>
      <c r="F154" s="18"/>
      <c r="G154" s="19"/>
      <c r="H154" s="19"/>
      <c r="I154" s="17">
        <f t="shared" ref="I154:I164" si="5">+G154+H154</f>
        <v>0</v>
      </c>
      <c r="J154" s="18"/>
      <c r="K154" s="18"/>
      <c r="L154" s="18"/>
      <c r="M154" s="18"/>
      <c r="N154" s="18"/>
      <c r="O154" s="18"/>
      <c r="P154" s="59"/>
      <c r="Q154" s="65"/>
      <c r="R154" s="18"/>
      <c r="S154" s="18"/>
      <c r="T154" s="18"/>
    </row>
    <row r="155" spans="1:20">
      <c r="A155" s="4">
        <v>151</v>
      </c>
      <c r="B155" s="17"/>
      <c r="C155" s="18"/>
      <c r="D155" s="18"/>
      <c r="E155" s="19"/>
      <c r="F155" s="18"/>
      <c r="G155" s="19"/>
      <c r="H155" s="19"/>
      <c r="I155" s="17">
        <f t="shared" si="5"/>
        <v>0</v>
      </c>
      <c r="J155" s="18"/>
      <c r="K155" s="18"/>
      <c r="L155" s="18"/>
      <c r="M155" s="18"/>
      <c r="N155" s="18"/>
      <c r="O155" s="18"/>
      <c r="P155" s="59"/>
      <c r="Q155" s="65"/>
      <c r="R155" s="18"/>
      <c r="S155" s="18"/>
      <c r="T155" s="18"/>
    </row>
    <row r="156" spans="1:20">
      <c r="A156" s="4">
        <v>152</v>
      </c>
      <c r="B156" s="17"/>
      <c r="C156" s="18"/>
      <c r="D156" s="18"/>
      <c r="E156" s="19"/>
      <c r="F156" s="18"/>
      <c r="G156" s="19"/>
      <c r="H156" s="19"/>
      <c r="I156" s="17">
        <f t="shared" si="5"/>
        <v>0</v>
      </c>
      <c r="J156" s="18"/>
      <c r="K156" s="18"/>
      <c r="L156" s="18"/>
      <c r="M156" s="18"/>
      <c r="N156" s="18"/>
      <c r="O156" s="18"/>
      <c r="P156" s="59"/>
      <c r="Q156" s="65"/>
      <c r="R156" s="18"/>
      <c r="S156" s="18"/>
      <c r="T156" s="18"/>
    </row>
    <row r="157" spans="1:20">
      <c r="A157" s="4">
        <v>153</v>
      </c>
      <c r="B157" s="17"/>
      <c r="C157" s="18"/>
      <c r="D157" s="18"/>
      <c r="E157" s="19"/>
      <c r="F157" s="18"/>
      <c r="G157" s="19"/>
      <c r="H157" s="19"/>
      <c r="I157" s="17">
        <f t="shared" si="5"/>
        <v>0</v>
      </c>
      <c r="J157" s="18"/>
      <c r="K157" s="18"/>
      <c r="L157" s="18"/>
      <c r="M157" s="18"/>
      <c r="N157" s="18"/>
      <c r="O157" s="18"/>
      <c r="P157" s="59"/>
      <c r="Q157" s="65"/>
      <c r="R157" s="18"/>
      <c r="S157" s="18"/>
      <c r="T157" s="18"/>
    </row>
    <row r="158" spans="1:20">
      <c r="A158" s="4">
        <v>154</v>
      </c>
      <c r="B158" s="17"/>
      <c r="C158" s="18"/>
      <c r="D158" s="18"/>
      <c r="E158" s="19"/>
      <c r="F158" s="18"/>
      <c r="G158" s="19"/>
      <c r="H158" s="19"/>
      <c r="I158" s="17">
        <f t="shared" si="5"/>
        <v>0</v>
      </c>
      <c r="J158" s="18"/>
      <c r="K158" s="18"/>
      <c r="L158" s="18"/>
      <c r="M158" s="18"/>
      <c r="N158" s="18"/>
      <c r="O158" s="18"/>
      <c r="P158" s="59"/>
      <c r="Q158" s="65"/>
      <c r="R158" s="18"/>
      <c r="S158" s="18"/>
      <c r="T158" s="18"/>
    </row>
    <row r="159" spans="1:20">
      <c r="A159" s="4">
        <v>155</v>
      </c>
      <c r="B159" s="17"/>
      <c r="C159" s="18"/>
      <c r="D159" s="18"/>
      <c r="E159" s="19"/>
      <c r="F159" s="18"/>
      <c r="G159" s="19"/>
      <c r="H159" s="19"/>
      <c r="I159" s="17">
        <f t="shared" si="5"/>
        <v>0</v>
      </c>
      <c r="J159" s="18"/>
      <c r="K159" s="18"/>
      <c r="L159" s="18"/>
      <c r="M159" s="18"/>
      <c r="N159" s="18"/>
      <c r="O159" s="18"/>
      <c r="P159" s="59"/>
      <c r="Q159" s="65"/>
      <c r="R159" s="18"/>
      <c r="S159" s="18"/>
      <c r="T159" s="18"/>
    </row>
    <row r="160" spans="1:20">
      <c r="A160" s="4">
        <v>156</v>
      </c>
      <c r="B160" s="17"/>
      <c r="C160" s="18"/>
      <c r="D160" s="18"/>
      <c r="E160" s="19"/>
      <c r="F160" s="18"/>
      <c r="G160" s="19"/>
      <c r="H160" s="19"/>
      <c r="I160" s="17">
        <f t="shared" si="5"/>
        <v>0</v>
      </c>
      <c r="J160" s="18"/>
      <c r="K160" s="18"/>
      <c r="L160" s="18"/>
      <c r="M160" s="18"/>
      <c r="N160" s="18"/>
      <c r="O160" s="18"/>
      <c r="P160" s="59"/>
      <c r="Q160" s="65"/>
      <c r="R160" s="18"/>
      <c r="S160" s="18"/>
      <c r="T160" s="18"/>
    </row>
    <row r="161" spans="1:20">
      <c r="A161" s="4">
        <v>157</v>
      </c>
      <c r="B161" s="17"/>
      <c r="C161" s="18"/>
      <c r="D161" s="18"/>
      <c r="E161" s="19"/>
      <c r="F161" s="18"/>
      <c r="G161" s="19"/>
      <c r="H161" s="19"/>
      <c r="I161" s="17">
        <f t="shared" si="5"/>
        <v>0</v>
      </c>
      <c r="J161" s="18"/>
      <c r="K161" s="18"/>
      <c r="L161" s="18"/>
      <c r="M161" s="18"/>
      <c r="N161" s="18"/>
      <c r="O161" s="18"/>
      <c r="P161" s="59"/>
      <c r="Q161" s="65"/>
      <c r="R161" s="18"/>
      <c r="S161" s="18"/>
      <c r="T161" s="18"/>
    </row>
    <row r="162" spans="1:20">
      <c r="A162" s="4">
        <v>158</v>
      </c>
      <c r="B162" s="17"/>
      <c r="C162" s="18"/>
      <c r="D162" s="18"/>
      <c r="E162" s="19"/>
      <c r="F162" s="18"/>
      <c r="G162" s="19"/>
      <c r="H162" s="19"/>
      <c r="I162" s="17">
        <f t="shared" si="5"/>
        <v>0</v>
      </c>
      <c r="J162" s="18"/>
      <c r="K162" s="18"/>
      <c r="L162" s="18"/>
      <c r="M162" s="18"/>
      <c r="N162" s="18"/>
      <c r="O162" s="18"/>
      <c r="P162" s="59"/>
      <c r="Q162" s="65"/>
      <c r="R162" s="18"/>
      <c r="S162" s="18"/>
      <c r="T162" s="18"/>
    </row>
    <row r="163" spans="1:20">
      <c r="A163" s="4">
        <v>159</v>
      </c>
      <c r="B163" s="17"/>
      <c r="C163" s="18"/>
      <c r="D163" s="18"/>
      <c r="E163" s="19"/>
      <c r="F163" s="18"/>
      <c r="G163" s="19"/>
      <c r="H163" s="19"/>
      <c r="I163" s="17">
        <f t="shared" si="5"/>
        <v>0</v>
      </c>
      <c r="J163" s="18"/>
      <c r="K163" s="18"/>
      <c r="L163" s="18"/>
      <c r="M163" s="18"/>
      <c r="N163" s="18"/>
      <c r="O163" s="18"/>
      <c r="P163" s="59"/>
      <c r="Q163" s="65"/>
      <c r="R163" s="18"/>
      <c r="S163" s="18"/>
      <c r="T163" s="18"/>
    </row>
    <row r="164" spans="1:20">
      <c r="A164" s="4">
        <v>160</v>
      </c>
      <c r="B164" s="17"/>
      <c r="C164" s="18"/>
      <c r="D164" s="18"/>
      <c r="E164" s="19"/>
      <c r="F164" s="18"/>
      <c r="G164" s="19"/>
      <c r="H164" s="19"/>
      <c r="I164" s="17">
        <f t="shared" si="5"/>
        <v>0</v>
      </c>
      <c r="J164" s="18"/>
      <c r="K164" s="18"/>
      <c r="L164" s="18"/>
      <c r="M164" s="18"/>
      <c r="N164" s="18"/>
      <c r="O164" s="18"/>
      <c r="P164" s="59"/>
      <c r="Q164" s="65"/>
      <c r="R164" s="18"/>
      <c r="S164" s="18"/>
      <c r="T164" s="18"/>
    </row>
    <row r="165" spans="1:20">
      <c r="A165" s="21" t="s">
        <v>11</v>
      </c>
      <c r="B165" s="41"/>
      <c r="C165" s="21">
        <f>COUNTIFS(C5:C164,"*")</f>
        <v>87</v>
      </c>
      <c r="D165" s="21"/>
      <c r="E165" s="13"/>
      <c r="F165" s="21"/>
      <c r="G165" s="21">
        <f>SUM(G5:G164)</f>
        <v>2988</v>
      </c>
      <c r="H165" s="21">
        <f>SUM(H5:H164)</f>
        <v>2657</v>
      </c>
      <c r="I165" s="21">
        <f>SUM(I5:I164)</f>
        <v>5645</v>
      </c>
      <c r="J165" s="21"/>
      <c r="K165" s="21"/>
      <c r="L165" s="21"/>
      <c r="M165" s="21"/>
      <c r="N165" s="21"/>
      <c r="O165" s="21"/>
      <c r="P165" s="60"/>
      <c r="Q165" s="66"/>
      <c r="R165" s="21"/>
      <c r="S165" s="21"/>
      <c r="T165" s="12"/>
    </row>
    <row r="166" spans="1:20">
      <c r="A166" s="46" t="s">
        <v>66</v>
      </c>
      <c r="B166" s="10">
        <f>COUNTIF(B$5:B$164,"Team 1")</f>
        <v>49</v>
      </c>
      <c r="C166" s="46" t="s">
        <v>29</v>
      </c>
      <c r="D166" s="10">
        <f>COUNTIF(D5:D164,"Anganwadi")</f>
        <v>28</v>
      </c>
    </row>
    <row r="167" spans="1:20">
      <c r="A167" s="46" t="s">
        <v>67</v>
      </c>
      <c r="B167" s="10">
        <f>COUNTIF(B$6:B$164,"Team 2")</f>
        <v>54</v>
      </c>
      <c r="C167" s="46" t="s">
        <v>27</v>
      </c>
      <c r="D167" s="10">
        <f>COUNTIF(D5:D164,"School")</f>
        <v>53</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51" fitToHeight="11000" orientation="landscape"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60" zoomScaleNormal="60"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4" t="s">
        <v>672</v>
      </c>
      <c r="B1" s="124"/>
      <c r="C1" s="124"/>
      <c r="D1" s="125"/>
      <c r="E1" s="125"/>
      <c r="F1" s="125"/>
      <c r="G1" s="125"/>
      <c r="H1" s="125"/>
      <c r="I1" s="125"/>
      <c r="J1" s="125"/>
      <c r="K1" s="125"/>
      <c r="L1" s="125"/>
      <c r="M1" s="125"/>
      <c r="N1" s="125"/>
      <c r="O1" s="125"/>
      <c r="P1" s="125"/>
      <c r="Q1" s="125"/>
      <c r="R1" s="125"/>
      <c r="S1" s="125"/>
    </row>
    <row r="2" spans="1:20">
      <c r="A2" s="128" t="s">
        <v>63</v>
      </c>
      <c r="B2" s="129"/>
      <c r="C2" s="129"/>
      <c r="D2" s="25">
        <v>43800</v>
      </c>
      <c r="E2" s="22"/>
      <c r="F2" s="22"/>
      <c r="G2" s="22"/>
      <c r="H2" s="22"/>
      <c r="I2" s="22"/>
      <c r="J2" s="22"/>
      <c r="K2" s="22"/>
      <c r="L2" s="22"/>
      <c r="M2" s="22"/>
      <c r="N2" s="22"/>
      <c r="O2" s="22"/>
      <c r="P2" s="22"/>
      <c r="Q2" s="22"/>
      <c r="R2" s="22"/>
      <c r="S2" s="22"/>
    </row>
    <row r="3" spans="1:20" ht="24" customHeight="1">
      <c r="A3" s="123" t="s">
        <v>14</v>
      </c>
      <c r="B3" s="126" t="s">
        <v>65</v>
      </c>
      <c r="C3" s="122" t="s">
        <v>7</v>
      </c>
      <c r="D3" s="122" t="s">
        <v>59</v>
      </c>
      <c r="E3" s="122" t="s">
        <v>16</v>
      </c>
      <c r="F3" s="130" t="s">
        <v>17</v>
      </c>
      <c r="G3" s="122" t="s">
        <v>8</v>
      </c>
      <c r="H3" s="122"/>
      <c r="I3" s="122"/>
      <c r="J3" s="122" t="s">
        <v>35</v>
      </c>
      <c r="K3" s="126" t="s">
        <v>37</v>
      </c>
      <c r="L3" s="126" t="s">
        <v>54</v>
      </c>
      <c r="M3" s="126" t="s">
        <v>55</v>
      </c>
      <c r="N3" s="126" t="s">
        <v>38</v>
      </c>
      <c r="O3" s="126" t="s">
        <v>39</v>
      </c>
      <c r="P3" s="123" t="s">
        <v>58</v>
      </c>
      <c r="Q3" s="122" t="s">
        <v>56</v>
      </c>
      <c r="R3" s="122" t="s">
        <v>36</v>
      </c>
      <c r="S3" s="122" t="s">
        <v>57</v>
      </c>
      <c r="T3" s="122" t="s">
        <v>13</v>
      </c>
    </row>
    <row r="4" spans="1:20" ht="25.5" customHeight="1">
      <c r="A4" s="123"/>
      <c r="B4" s="131"/>
      <c r="C4" s="122"/>
      <c r="D4" s="122"/>
      <c r="E4" s="122"/>
      <c r="F4" s="130"/>
      <c r="G4" s="23" t="s">
        <v>9</v>
      </c>
      <c r="H4" s="23" t="s">
        <v>10</v>
      </c>
      <c r="I4" s="23" t="s">
        <v>11</v>
      </c>
      <c r="J4" s="122"/>
      <c r="K4" s="127"/>
      <c r="L4" s="127"/>
      <c r="M4" s="127"/>
      <c r="N4" s="127"/>
      <c r="O4" s="127"/>
      <c r="P4" s="123"/>
      <c r="Q4" s="123"/>
      <c r="R4" s="122"/>
      <c r="S4" s="122"/>
      <c r="T4" s="122"/>
    </row>
    <row r="5" spans="1:20" ht="33">
      <c r="A5" s="4">
        <v>1</v>
      </c>
      <c r="B5" s="17" t="s">
        <v>66</v>
      </c>
      <c r="C5" s="18" t="s">
        <v>96</v>
      </c>
      <c r="D5" s="18"/>
      <c r="E5" s="19"/>
      <c r="F5" s="18"/>
      <c r="G5" s="19"/>
      <c r="H5" s="19"/>
      <c r="I5" s="17"/>
      <c r="J5" s="51"/>
      <c r="K5" s="18"/>
      <c r="L5" s="18"/>
      <c r="M5" s="18"/>
      <c r="N5" s="18"/>
      <c r="O5" s="18"/>
      <c r="P5" s="24">
        <v>43435</v>
      </c>
      <c r="Q5" s="18" t="s">
        <v>148</v>
      </c>
      <c r="R5" s="18"/>
      <c r="S5" s="18"/>
      <c r="T5" s="18"/>
    </row>
    <row r="6" spans="1:20">
      <c r="A6" s="4">
        <v>2</v>
      </c>
      <c r="B6" s="17" t="s">
        <v>66</v>
      </c>
      <c r="C6" s="18"/>
      <c r="D6" s="18"/>
      <c r="E6" s="19"/>
      <c r="F6" s="18"/>
      <c r="G6" s="19"/>
      <c r="H6" s="19"/>
      <c r="I6" s="17"/>
      <c r="J6" s="18"/>
      <c r="K6" s="18"/>
      <c r="L6" s="18"/>
      <c r="M6" s="18"/>
      <c r="N6" s="18"/>
      <c r="O6" s="18"/>
      <c r="P6" s="24">
        <v>43436</v>
      </c>
      <c r="Q6" s="18" t="s">
        <v>149</v>
      </c>
      <c r="R6" s="18"/>
      <c r="S6" s="18"/>
      <c r="T6" s="18"/>
    </row>
    <row r="7" spans="1:20">
      <c r="A7" s="4">
        <v>3</v>
      </c>
      <c r="B7" s="17" t="s">
        <v>66</v>
      </c>
      <c r="C7" s="18" t="s">
        <v>249</v>
      </c>
      <c r="D7" s="18" t="s">
        <v>27</v>
      </c>
      <c r="E7" s="19">
        <v>20012</v>
      </c>
      <c r="F7" s="18" t="s">
        <v>88</v>
      </c>
      <c r="G7" s="19">
        <v>53</v>
      </c>
      <c r="H7" s="19">
        <v>50</v>
      </c>
      <c r="I7" s="52">
        <f t="shared" ref="I7:I21" si="0">G7+H7</f>
        <v>103</v>
      </c>
      <c r="J7" s="57">
        <v>8135006314</v>
      </c>
      <c r="K7" s="18"/>
      <c r="L7" s="18"/>
      <c r="M7" s="18"/>
      <c r="N7" s="18"/>
      <c r="O7" s="18"/>
      <c r="P7" s="24">
        <v>43437</v>
      </c>
      <c r="Q7" s="18" t="s">
        <v>150</v>
      </c>
      <c r="R7" s="18"/>
      <c r="S7" s="18"/>
      <c r="T7" s="18"/>
    </row>
    <row r="8" spans="1:20">
      <c r="A8" s="4">
        <v>4</v>
      </c>
      <c r="B8" s="17" t="s">
        <v>66</v>
      </c>
      <c r="C8" s="18" t="s">
        <v>250</v>
      </c>
      <c r="D8" s="18" t="s">
        <v>27</v>
      </c>
      <c r="E8" s="19">
        <v>30003</v>
      </c>
      <c r="F8" s="18" t="s">
        <v>88</v>
      </c>
      <c r="G8" s="19">
        <v>25</v>
      </c>
      <c r="H8" s="19">
        <v>26</v>
      </c>
      <c r="I8" s="52">
        <f t="shared" si="0"/>
        <v>51</v>
      </c>
      <c r="J8" s="57">
        <v>7086299697</v>
      </c>
      <c r="K8" s="18"/>
      <c r="L8" s="18"/>
      <c r="M8" s="18"/>
      <c r="N8" s="18"/>
      <c r="O8" s="18"/>
      <c r="P8" s="24">
        <v>43437</v>
      </c>
      <c r="Q8" s="18" t="s">
        <v>150</v>
      </c>
      <c r="R8" s="18"/>
      <c r="S8" s="18"/>
      <c r="T8" s="18"/>
    </row>
    <row r="9" spans="1:20">
      <c r="A9" s="4">
        <v>5</v>
      </c>
      <c r="B9" s="17" t="s">
        <v>66</v>
      </c>
      <c r="C9" s="18" t="s">
        <v>251</v>
      </c>
      <c r="D9" s="18" t="s">
        <v>27</v>
      </c>
      <c r="E9" s="19">
        <v>30004</v>
      </c>
      <c r="F9" s="18" t="s">
        <v>88</v>
      </c>
      <c r="G9" s="19">
        <v>15</v>
      </c>
      <c r="H9" s="19">
        <v>20</v>
      </c>
      <c r="I9" s="52">
        <f t="shared" si="0"/>
        <v>35</v>
      </c>
      <c r="J9" s="57">
        <v>9954948391</v>
      </c>
      <c r="K9" s="18"/>
      <c r="L9" s="18"/>
      <c r="M9" s="18"/>
      <c r="N9" s="18"/>
      <c r="O9" s="18"/>
      <c r="P9" s="24">
        <v>43437</v>
      </c>
      <c r="Q9" s="18" t="s">
        <v>150</v>
      </c>
      <c r="R9" s="18"/>
      <c r="S9" s="18"/>
      <c r="T9" s="18"/>
    </row>
    <row r="10" spans="1:20">
      <c r="A10" s="4">
        <v>6</v>
      </c>
      <c r="B10" s="17" t="s">
        <v>66</v>
      </c>
      <c r="C10" s="18" t="s">
        <v>252</v>
      </c>
      <c r="D10" s="18" t="s">
        <v>27</v>
      </c>
      <c r="E10" s="19">
        <v>30011</v>
      </c>
      <c r="F10" s="18" t="s">
        <v>88</v>
      </c>
      <c r="G10" s="19">
        <v>69</v>
      </c>
      <c r="H10" s="19">
        <v>50</v>
      </c>
      <c r="I10" s="52">
        <f t="shared" si="0"/>
        <v>119</v>
      </c>
      <c r="J10" s="57">
        <v>9954654556</v>
      </c>
      <c r="K10" s="18"/>
      <c r="L10" s="18"/>
      <c r="M10" s="18"/>
      <c r="N10" s="18"/>
      <c r="O10" s="18"/>
      <c r="P10" s="24">
        <v>43438</v>
      </c>
      <c r="Q10" s="18" t="s">
        <v>160</v>
      </c>
      <c r="R10" s="18"/>
      <c r="S10" s="18"/>
      <c r="T10" s="18"/>
    </row>
    <row r="11" spans="1:20">
      <c r="A11" s="4">
        <v>7</v>
      </c>
      <c r="B11" s="17" t="s">
        <v>66</v>
      </c>
      <c r="C11" s="18" t="s">
        <v>253</v>
      </c>
      <c r="D11" s="18" t="s">
        <v>27</v>
      </c>
      <c r="E11" s="19">
        <v>30020</v>
      </c>
      <c r="F11" s="18" t="s">
        <v>88</v>
      </c>
      <c r="G11" s="19">
        <v>8</v>
      </c>
      <c r="H11" s="19">
        <v>7</v>
      </c>
      <c r="I11" s="17">
        <f t="shared" si="0"/>
        <v>15</v>
      </c>
      <c r="J11" s="57">
        <v>8638690756</v>
      </c>
      <c r="K11" s="18"/>
      <c r="L11" s="18"/>
      <c r="M11" s="18"/>
      <c r="N11" s="18"/>
      <c r="O11" s="18"/>
      <c r="P11" s="24">
        <v>43438</v>
      </c>
      <c r="Q11" s="18" t="s">
        <v>160</v>
      </c>
      <c r="R11" s="18"/>
      <c r="S11" s="18"/>
      <c r="T11" s="18"/>
    </row>
    <row r="12" spans="1:20">
      <c r="A12" s="4">
        <v>8</v>
      </c>
      <c r="B12" s="17" t="s">
        <v>66</v>
      </c>
      <c r="C12" s="18" t="s">
        <v>254</v>
      </c>
      <c r="D12" s="18" t="s">
        <v>27</v>
      </c>
      <c r="E12" s="19">
        <v>100201</v>
      </c>
      <c r="F12" s="18" t="s">
        <v>88</v>
      </c>
      <c r="G12" s="19">
        <v>32</v>
      </c>
      <c r="H12" s="19">
        <v>40</v>
      </c>
      <c r="I12" s="17">
        <f t="shared" si="0"/>
        <v>72</v>
      </c>
      <c r="J12" s="18"/>
      <c r="K12" s="18"/>
      <c r="L12" s="18"/>
      <c r="M12" s="18"/>
      <c r="N12" s="18"/>
      <c r="O12" s="18"/>
      <c r="P12" s="24">
        <v>43438</v>
      </c>
      <c r="Q12" s="18" t="s">
        <v>160</v>
      </c>
      <c r="R12" s="18"/>
      <c r="S12" s="18"/>
      <c r="T12" s="18"/>
    </row>
    <row r="13" spans="1:20">
      <c r="A13" s="4">
        <v>9</v>
      </c>
      <c r="B13" s="17" t="s">
        <v>66</v>
      </c>
      <c r="C13" s="18" t="s">
        <v>255</v>
      </c>
      <c r="D13" s="18" t="s">
        <v>27</v>
      </c>
      <c r="E13" s="19">
        <v>100202</v>
      </c>
      <c r="F13" s="18" t="s">
        <v>88</v>
      </c>
      <c r="G13" s="19">
        <v>16</v>
      </c>
      <c r="H13" s="19">
        <v>8</v>
      </c>
      <c r="I13" s="17">
        <f t="shared" si="0"/>
        <v>24</v>
      </c>
      <c r="J13" s="18"/>
      <c r="K13" s="18"/>
      <c r="L13" s="18"/>
      <c r="M13" s="18"/>
      <c r="N13" s="18"/>
      <c r="O13" s="18"/>
      <c r="P13" s="24">
        <v>43438</v>
      </c>
      <c r="Q13" s="18" t="s">
        <v>160</v>
      </c>
      <c r="R13" s="18"/>
      <c r="S13" s="18"/>
      <c r="T13" s="18"/>
    </row>
    <row r="14" spans="1:20">
      <c r="A14" s="4">
        <v>10</v>
      </c>
      <c r="B14" s="17" t="s">
        <v>66</v>
      </c>
      <c r="C14" s="18" t="s">
        <v>256</v>
      </c>
      <c r="D14" s="18" t="s">
        <v>29</v>
      </c>
      <c r="E14" s="19">
        <v>272</v>
      </c>
      <c r="F14" s="18"/>
      <c r="G14" s="19">
        <v>25</v>
      </c>
      <c r="H14" s="19">
        <v>20</v>
      </c>
      <c r="I14" s="17">
        <f t="shared" si="0"/>
        <v>45</v>
      </c>
      <c r="J14" s="18">
        <v>967833250</v>
      </c>
      <c r="K14" s="18"/>
      <c r="L14" s="18"/>
      <c r="M14" s="18"/>
      <c r="N14" s="18"/>
      <c r="O14" s="18"/>
      <c r="P14" s="24">
        <v>43439</v>
      </c>
      <c r="Q14" s="18" t="s">
        <v>161</v>
      </c>
      <c r="R14" s="18"/>
      <c r="S14" s="18"/>
      <c r="T14" s="18"/>
    </row>
    <row r="15" spans="1:20">
      <c r="A15" s="4">
        <v>11</v>
      </c>
      <c r="B15" s="17" t="s">
        <v>66</v>
      </c>
      <c r="C15" s="18" t="s">
        <v>257</v>
      </c>
      <c r="D15" s="18" t="s">
        <v>29</v>
      </c>
      <c r="E15" s="19">
        <v>279</v>
      </c>
      <c r="F15" s="18"/>
      <c r="G15" s="19">
        <v>39</v>
      </c>
      <c r="H15" s="19">
        <v>20</v>
      </c>
      <c r="I15" s="17">
        <f t="shared" si="0"/>
        <v>59</v>
      </c>
      <c r="J15" s="18">
        <v>8486825350</v>
      </c>
      <c r="K15" s="18"/>
      <c r="L15" s="18"/>
      <c r="M15" s="18"/>
      <c r="N15" s="18"/>
      <c r="O15" s="18"/>
      <c r="P15" s="24">
        <v>43439</v>
      </c>
      <c r="Q15" s="18" t="s">
        <v>161</v>
      </c>
      <c r="R15" s="18"/>
      <c r="S15" s="18"/>
      <c r="T15" s="18"/>
    </row>
    <row r="16" spans="1:20">
      <c r="A16" s="4">
        <v>12</v>
      </c>
      <c r="B16" s="17" t="s">
        <v>66</v>
      </c>
      <c r="C16" s="18" t="s">
        <v>258</v>
      </c>
      <c r="D16" s="18" t="s">
        <v>29</v>
      </c>
      <c r="E16" s="19">
        <v>282</v>
      </c>
      <c r="F16" s="18"/>
      <c r="G16" s="19">
        <v>20</v>
      </c>
      <c r="H16" s="19">
        <v>20</v>
      </c>
      <c r="I16" s="17">
        <f t="shared" si="0"/>
        <v>40</v>
      </c>
      <c r="J16" s="18">
        <v>8135962885</v>
      </c>
      <c r="K16" s="18"/>
      <c r="L16" s="18"/>
      <c r="M16" s="18"/>
      <c r="N16" s="18"/>
      <c r="O16" s="18"/>
      <c r="P16" s="24">
        <v>43439</v>
      </c>
      <c r="Q16" s="18" t="s">
        <v>161</v>
      </c>
      <c r="R16" s="18"/>
      <c r="S16" s="18"/>
      <c r="T16" s="18"/>
    </row>
    <row r="17" spans="1:20">
      <c r="A17" s="4">
        <v>13</v>
      </c>
      <c r="B17" s="17" t="s">
        <v>66</v>
      </c>
      <c r="C17" s="18" t="s">
        <v>259</v>
      </c>
      <c r="D17" s="18" t="s">
        <v>29</v>
      </c>
      <c r="E17" s="19">
        <v>273</v>
      </c>
      <c r="F17" s="18"/>
      <c r="G17" s="19">
        <v>41</v>
      </c>
      <c r="H17" s="19">
        <v>40</v>
      </c>
      <c r="I17" s="17">
        <f t="shared" si="0"/>
        <v>81</v>
      </c>
      <c r="J17" s="18">
        <v>8472941930</v>
      </c>
      <c r="K17" s="18"/>
      <c r="L17" s="18"/>
      <c r="M17" s="18"/>
      <c r="N17" s="18"/>
      <c r="O17" s="18"/>
      <c r="P17" s="24">
        <v>43440</v>
      </c>
      <c r="Q17" s="18" t="s">
        <v>162</v>
      </c>
      <c r="R17" s="18"/>
      <c r="S17" s="18"/>
      <c r="T17" s="18"/>
    </row>
    <row r="18" spans="1:20">
      <c r="A18" s="4">
        <v>14</v>
      </c>
      <c r="B18" s="17" t="s">
        <v>66</v>
      </c>
      <c r="C18" s="18" t="s">
        <v>260</v>
      </c>
      <c r="D18" s="18" t="s">
        <v>29</v>
      </c>
      <c r="E18" s="19">
        <v>274</v>
      </c>
      <c r="F18" s="18"/>
      <c r="G18" s="19">
        <v>38</v>
      </c>
      <c r="H18" s="19">
        <v>30</v>
      </c>
      <c r="I18" s="17">
        <f t="shared" si="0"/>
        <v>68</v>
      </c>
      <c r="J18" s="18">
        <v>8474063127</v>
      </c>
      <c r="K18" s="18"/>
      <c r="L18" s="18"/>
      <c r="M18" s="18"/>
      <c r="N18" s="18"/>
      <c r="O18" s="18"/>
      <c r="P18" s="24">
        <v>43440</v>
      </c>
      <c r="Q18" s="18" t="s">
        <v>162</v>
      </c>
      <c r="R18" s="18"/>
      <c r="S18" s="18"/>
      <c r="T18" s="18"/>
    </row>
    <row r="19" spans="1:20">
      <c r="A19" s="4">
        <v>15</v>
      </c>
      <c r="B19" s="17" t="s">
        <v>66</v>
      </c>
      <c r="C19" s="18" t="s">
        <v>261</v>
      </c>
      <c r="D19" s="18" t="s">
        <v>29</v>
      </c>
      <c r="E19" s="19">
        <v>276</v>
      </c>
      <c r="F19" s="18"/>
      <c r="G19" s="19">
        <v>38</v>
      </c>
      <c r="H19" s="19">
        <v>30</v>
      </c>
      <c r="I19" s="17">
        <f t="shared" si="0"/>
        <v>68</v>
      </c>
      <c r="J19" s="18">
        <v>9678750399</v>
      </c>
      <c r="K19" s="18"/>
      <c r="L19" s="18"/>
      <c r="M19" s="18"/>
      <c r="N19" s="18"/>
      <c r="O19" s="18"/>
      <c r="P19" s="24">
        <v>43441</v>
      </c>
      <c r="Q19" s="18" t="s">
        <v>163</v>
      </c>
      <c r="R19" s="18"/>
      <c r="S19" s="18"/>
      <c r="T19" s="18"/>
    </row>
    <row r="20" spans="1:20">
      <c r="A20" s="4">
        <v>16</v>
      </c>
      <c r="B20" s="17" t="s">
        <v>66</v>
      </c>
      <c r="C20" s="18" t="s">
        <v>262</v>
      </c>
      <c r="D20" s="18" t="s">
        <v>29</v>
      </c>
      <c r="E20" s="19">
        <v>277</v>
      </c>
      <c r="F20" s="18"/>
      <c r="G20" s="19">
        <v>37</v>
      </c>
      <c r="H20" s="19">
        <v>30</v>
      </c>
      <c r="I20" s="17">
        <f t="shared" si="0"/>
        <v>67</v>
      </c>
      <c r="J20" s="18">
        <v>7896271793</v>
      </c>
      <c r="K20" s="18"/>
      <c r="L20" s="18"/>
      <c r="M20" s="18"/>
      <c r="N20" s="18"/>
      <c r="O20" s="18"/>
      <c r="P20" s="24">
        <v>43441</v>
      </c>
      <c r="Q20" s="18" t="s">
        <v>163</v>
      </c>
      <c r="R20" s="18"/>
      <c r="S20" s="18"/>
      <c r="T20" s="18"/>
    </row>
    <row r="21" spans="1:20">
      <c r="A21" s="4">
        <v>17</v>
      </c>
      <c r="B21" s="17" t="s">
        <v>66</v>
      </c>
      <c r="C21" s="18" t="s">
        <v>263</v>
      </c>
      <c r="D21" s="18" t="s">
        <v>29</v>
      </c>
      <c r="E21" s="19">
        <v>278</v>
      </c>
      <c r="F21" s="18"/>
      <c r="G21" s="19">
        <v>32</v>
      </c>
      <c r="H21" s="19">
        <v>24</v>
      </c>
      <c r="I21" s="17">
        <f t="shared" si="0"/>
        <v>56</v>
      </c>
      <c r="J21" s="18">
        <v>9957991574</v>
      </c>
      <c r="K21" s="18"/>
      <c r="L21" s="18"/>
      <c r="M21" s="18"/>
      <c r="N21" s="18"/>
      <c r="O21" s="18"/>
      <c r="P21" s="24">
        <v>43441</v>
      </c>
      <c r="Q21" s="18" t="s">
        <v>163</v>
      </c>
      <c r="R21" s="18"/>
      <c r="S21" s="18"/>
      <c r="T21" s="18"/>
    </row>
    <row r="22" spans="1:20" ht="33">
      <c r="A22" s="4">
        <v>18</v>
      </c>
      <c r="B22" s="17" t="s">
        <v>66</v>
      </c>
      <c r="C22" s="18" t="s">
        <v>96</v>
      </c>
      <c r="D22" s="18"/>
      <c r="E22" s="19"/>
      <c r="F22" s="18"/>
      <c r="G22" s="19"/>
      <c r="H22" s="19"/>
      <c r="I22" s="17"/>
      <c r="J22" s="51"/>
      <c r="K22" s="18"/>
      <c r="L22" s="18"/>
      <c r="M22" s="18"/>
      <c r="N22" s="18"/>
      <c r="O22" s="18"/>
      <c r="P22" s="24">
        <v>43442</v>
      </c>
      <c r="Q22" s="18" t="s">
        <v>148</v>
      </c>
      <c r="R22" s="18"/>
      <c r="S22" s="18"/>
      <c r="T22" s="18"/>
    </row>
    <row r="23" spans="1:20">
      <c r="A23" s="4">
        <v>19</v>
      </c>
      <c r="B23" s="17" t="s">
        <v>66</v>
      </c>
      <c r="C23" s="18"/>
      <c r="D23" s="18"/>
      <c r="E23" s="19"/>
      <c r="F23" s="18"/>
      <c r="G23" s="19"/>
      <c r="H23" s="19"/>
      <c r="I23" s="17"/>
      <c r="J23" s="18"/>
      <c r="K23" s="18"/>
      <c r="L23" s="18"/>
      <c r="M23" s="18"/>
      <c r="N23" s="18"/>
      <c r="O23" s="18"/>
      <c r="P23" s="24">
        <v>43443</v>
      </c>
      <c r="Q23" s="18" t="s">
        <v>149</v>
      </c>
      <c r="R23" s="18"/>
      <c r="S23" s="18"/>
      <c r="T23" s="18"/>
    </row>
    <row r="24" spans="1:20">
      <c r="A24" s="4">
        <v>20</v>
      </c>
      <c r="B24" s="17" t="s">
        <v>66</v>
      </c>
      <c r="C24" s="18" t="s">
        <v>264</v>
      </c>
      <c r="D24" s="18" t="s">
        <v>29</v>
      </c>
      <c r="E24" s="19">
        <v>280</v>
      </c>
      <c r="F24" s="18"/>
      <c r="G24" s="19">
        <v>40</v>
      </c>
      <c r="H24" s="19">
        <v>30</v>
      </c>
      <c r="I24" s="17">
        <v>70</v>
      </c>
      <c r="J24" s="18">
        <v>8011676832</v>
      </c>
      <c r="K24" s="18"/>
      <c r="L24" s="18"/>
      <c r="M24" s="18"/>
      <c r="N24" s="18"/>
      <c r="O24" s="18"/>
      <c r="P24" s="24">
        <v>43444</v>
      </c>
      <c r="Q24" s="18" t="s">
        <v>150</v>
      </c>
      <c r="R24" s="18"/>
      <c r="S24" s="18"/>
      <c r="T24" s="18"/>
    </row>
    <row r="25" spans="1:20">
      <c r="A25" s="4">
        <v>21</v>
      </c>
      <c r="B25" s="17" t="s">
        <v>66</v>
      </c>
      <c r="C25" s="18" t="s">
        <v>265</v>
      </c>
      <c r="D25" s="18" t="s">
        <v>29</v>
      </c>
      <c r="E25" s="19">
        <v>283</v>
      </c>
      <c r="F25" s="18"/>
      <c r="G25" s="19">
        <v>20</v>
      </c>
      <c r="H25" s="19">
        <v>20</v>
      </c>
      <c r="I25" s="17">
        <v>40</v>
      </c>
      <c r="J25" s="18">
        <v>8011271027</v>
      </c>
      <c r="K25" s="18"/>
      <c r="L25" s="18"/>
      <c r="M25" s="18"/>
      <c r="N25" s="18"/>
      <c r="O25" s="18"/>
      <c r="P25" s="24">
        <v>43444</v>
      </c>
      <c r="Q25" s="18" t="s">
        <v>150</v>
      </c>
      <c r="R25" s="18"/>
      <c r="S25" s="18"/>
      <c r="T25" s="18"/>
    </row>
    <row r="26" spans="1:20">
      <c r="A26" s="4">
        <v>22</v>
      </c>
      <c r="B26" s="17" t="s">
        <v>66</v>
      </c>
      <c r="C26" s="18" t="s">
        <v>266</v>
      </c>
      <c r="D26" s="18" t="s">
        <v>29</v>
      </c>
      <c r="E26" s="19">
        <v>281</v>
      </c>
      <c r="F26" s="18"/>
      <c r="G26" s="19">
        <v>30</v>
      </c>
      <c r="H26" s="19">
        <v>30</v>
      </c>
      <c r="I26" s="52">
        <f>G26+H26</f>
        <v>60</v>
      </c>
      <c r="J26" s="18">
        <v>7896303317</v>
      </c>
      <c r="K26" s="18"/>
      <c r="L26" s="18"/>
      <c r="M26" s="18"/>
      <c r="N26" s="18"/>
      <c r="O26" s="18"/>
      <c r="P26" s="24">
        <v>43444</v>
      </c>
      <c r="Q26" s="18" t="s">
        <v>150</v>
      </c>
      <c r="R26" s="18"/>
      <c r="S26" s="18"/>
      <c r="T26" s="18"/>
    </row>
    <row r="27" spans="1:20">
      <c r="A27" s="4">
        <v>23</v>
      </c>
      <c r="B27" s="17" t="s">
        <v>66</v>
      </c>
      <c r="C27" s="18" t="s">
        <v>268</v>
      </c>
      <c r="D27" s="18" t="s">
        <v>29</v>
      </c>
      <c r="E27" s="19">
        <v>284</v>
      </c>
      <c r="F27" s="18"/>
      <c r="G27" s="19">
        <v>13</v>
      </c>
      <c r="H27" s="19">
        <v>20</v>
      </c>
      <c r="I27" s="52">
        <f>G27+H27</f>
        <v>33</v>
      </c>
      <c r="J27" s="18">
        <v>8011092356</v>
      </c>
      <c r="K27" s="18"/>
      <c r="L27" s="18"/>
      <c r="M27" s="18"/>
      <c r="N27" s="18"/>
      <c r="O27" s="18"/>
      <c r="P27" s="24">
        <v>43445</v>
      </c>
      <c r="Q27" s="18" t="s">
        <v>160</v>
      </c>
      <c r="R27" s="18"/>
      <c r="S27" s="18"/>
      <c r="T27" s="18"/>
    </row>
    <row r="28" spans="1:20">
      <c r="A28" s="4">
        <v>24</v>
      </c>
      <c r="B28" s="17" t="s">
        <v>66</v>
      </c>
      <c r="C28" s="18" t="s">
        <v>267</v>
      </c>
      <c r="D28" s="18" t="s">
        <v>29</v>
      </c>
      <c r="E28" s="19">
        <v>286</v>
      </c>
      <c r="F28" s="18"/>
      <c r="G28" s="19">
        <v>15</v>
      </c>
      <c r="H28" s="19">
        <v>16</v>
      </c>
      <c r="I28" s="52">
        <f t="shared" ref="I28:I39" si="1">G28+H28</f>
        <v>31</v>
      </c>
      <c r="J28" s="18">
        <v>7002424525</v>
      </c>
      <c r="K28" s="18"/>
      <c r="L28" s="18"/>
      <c r="M28" s="18"/>
      <c r="N28" s="18"/>
      <c r="O28" s="18"/>
      <c r="P28" s="24">
        <v>43445</v>
      </c>
      <c r="Q28" s="18" t="s">
        <v>160</v>
      </c>
      <c r="R28" s="18"/>
      <c r="S28" s="18"/>
      <c r="T28" s="18"/>
    </row>
    <row r="29" spans="1:20">
      <c r="A29" s="4">
        <v>25</v>
      </c>
      <c r="B29" s="17" t="s">
        <v>66</v>
      </c>
      <c r="C29" s="18" t="s">
        <v>269</v>
      </c>
      <c r="D29" s="18" t="s">
        <v>29</v>
      </c>
      <c r="E29" s="19">
        <v>285</v>
      </c>
      <c r="F29" s="18"/>
      <c r="G29" s="19">
        <v>29</v>
      </c>
      <c r="H29" s="19">
        <v>20</v>
      </c>
      <c r="I29" s="52">
        <f t="shared" si="1"/>
        <v>49</v>
      </c>
      <c r="J29" s="18">
        <v>8134068418</v>
      </c>
      <c r="K29" s="18"/>
      <c r="L29" s="18"/>
      <c r="M29" s="18"/>
      <c r="N29" s="18"/>
      <c r="O29" s="18"/>
      <c r="P29" s="24">
        <v>43445</v>
      </c>
      <c r="Q29" s="18" t="s">
        <v>160</v>
      </c>
      <c r="R29" s="18"/>
      <c r="S29" s="18"/>
      <c r="T29" s="18"/>
    </row>
    <row r="30" spans="1:20">
      <c r="A30" s="4">
        <v>26</v>
      </c>
      <c r="B30" s="17" t="s">
        <v>66</v>
      </c>
      <c r="C30" s="18" t="s">
        <v>270</v>
      </c>
      <c r="D30" s="18" t="s">
        <v>29</v>
      </c>
      <c r="E30" s="19">
        <v>287</v>
      </c>
      <c r="F30" s="18"/>
      <c r="G30" s="19">
        <v>21</v>
      </c>
      <c r="H30" s="19">
        <v>20</v>
      </c>
      <c r="I30" s="52">
        <f t="shared" si="1"/>
        <v>41</v>
      </c>
      <c r="J30" s="18">
        <v>7635910896</v>
      </c>
      <c r="K30" s="18"/>
      <c r="L30" s="18"/>
      <c r="M30" s="18"/>
      <c r="N30" s="18"/>
      <c r="O30" s="18"/>
      <c r="P30" s="24">
        <v>43445</v>
      </c>
      <c r="Q30" s="18" t="s">
        <v>160</v>
      </c>
      <c r="R30" s="18"/>
      <c r="S30" s="18"/>
      <c r="T30" s="18"/>
    </row>
    <row r="31" spans="1:20">
      <c r="A31" s="4">
        <v>27</v>
      </c>
      <c r="B31" s="17" t="s">
        <v>66</v>
      </c>
      <c r="C31" s="18" t="s">
        <v>271</v>
      </c>
      <c r="D31" s="18" t="s">
        <v>29</v>
      </c>
      <c r="E31" s="19">
        <v>288</v>
      </c>
      <c r="F31" s="18"/>
      <c r="G31" s="19">
        <v>24</v>
      </c>
      <c r="H31" s="19">
        <v>24</v>
      </c>
      <c r="I31" s="52">
        <f t="shared" si="1"/>
        <v>48</v>
      </c>
      <c r="J31" s="18">
        <v>7635910896</v>
      </c>
      <c r="K31" s="18"/>
      <c r="L31" s="18"/>
      <c r="M31" s="18"/>
      <c r="N31" s="18"/>
      <c r="O31" s="18"/>
      <c r="P31" s="24">
        <v>43446</v>
      </c>
      <c r="Q31" s="18" t="s">
        <v>161</v>
      </c>
      <c r="R31" s="18"/>
      <c r="S31" s="18"/>
      <c r="T31" s="18"/>
    </row>
    <row r="32" spans="1:20">
      <c r="A32" s="4">
        <v>28</v>
      </c>
      <c r="B32" s="17" t="s">
        <v>66</v>
      </c>
      <c r="C32" s="18" t="s">
        <v>272</v>
      </c>
      <c r="D32" s="18" t="s">
        <v>29</v>
      </c>
      <c r="E32" s="19">
        <v>289</v>
      </c>
      <c r="F32" s="18"/>
      <c r="G32" s="19">
        <v>34</v>
      </c>
      <c r="H32" s="19">
        <v>50</v>
      </c>
      <c r="I32" s="52">
        <f t="shared" si="1"/>
        <v>84</v>
      </c>
      <c r="J32" s="18">
        <v>9864769462</v>
      </c>
      <c r="K32" s="18"/>
      <c r="L32" s="18"/>
      <c r="M32" s="18"/>
      <c r="N32" s="18"/>
      <c r="O32" s="18"/>
      <c r="P32" s="24">
        <v>43446</v>
      </c>
      <c r="Q32" s="18" t="s">
        <v>161</v>
      </c>
      <c r="R32" s="18"/>
      <c r="S32" s="18"/>
      <c r="T32" s="18"/>
    </row>
    <row r="33" spans="1:20">
      <c r="A33" s="4">
        <v>29</v>
      </c>
      <c r="B33" s="17" t="s">
        <v>66</v>
      </c>
      <c r="C33" s="18" t="s">
        <v>273</v>
      </c>
      <c r="D33" s="18" t="s">
        <v>29</v>
      </c>
      <c r="E33" s="19">
        <v>290</v>
      </c>
      <c r="F33" s="18"/>
      <c r="G33" s="19">
        <v>46</v>
      </c>
      <c r="H33" s="19">
        <v>30</v>
      </c>
      <c r="I33" s="52">
        <f t="shared" si="1"/>
        <v>76</v>
      </c>
      <c r="J33" s="18">
        <v>8876840745</v>
      </c>
      <c r="K33" s="18"/>
      <c r="L33" s="18"/>
      <c r="M33" s="18"/>
      <c r="N33" s="18"/>
      <c r="O33" s="18"/>
      <c r="P33" s="24">
        <v>43446</v>
      </c>
      <c r="Q33" s="18" t="s">
        <v>161</v>
      </c>
      <c r="R33" s="18"/>
      <c r="S33" s="18"/>
      <c r="T33" s="18"/>
    </row>
    <row r="34" spans="1:20">
      <c r="A34" s="4">
        <v>30</v>
      </c>
      <c r="B34" s="17" t="s">
        <v>66</v>
      </c>
      <c r="C34" s="18" t="s">
        <v>274</v>
      </c>
      <c r="D34" s="18" t="s">
        <v>29</v>
      </c>
      <c r="E34" s="19">
        <v>291</v>
      </c>
      <c r="F34" s="18"/>
      <c r="G34" s="19">
        <v>26</v>
      </c>
      <c r="H34" s="19">
        <v>25</v>
      </c>
      <c r="I34" s="52">
        <f t="shared" si="1"/>
        <v>51</v>
      </c>
      <c r="J34" s="18">
        <v>8011927441</v>
      </c>
      <c r="K34" s="18"/>
      <c r="L34" s="18"/>
      <c r="M34" s="18"/>
      <c r="N34" s="18"/>
      <c r="O34" s="18"/>
      <c r="P34" s="24">
        <v>43447</v>
      </c>
      <c r="Q34" s="18" t="s">
        <v>162</v>
      </c>
      <c r="R34" s="18"/>
      <c r="S34" s="18"/>
      <c r="T34" s="18"/>
    </row>
    <row r="35" spans="1:20">
      <c r="A35" s="4">
        <v>31</v>
      </c>
      <c r="B35" s="17" t="s">
        <v>66</v>
      </c>
      <c r="C35" s="18" t="s">
        <v>275</v>
      </c>
      <c r="D35" s="18" t="s">
        <v>29</v>
      </c>
      <c r="E35" s="19">
        <v>292</v>
      </c>
      <c r="F35" s="18"/>
      <c r="G35" s="19">
        <v>38</v>
      </c>
      <c r="H35" s="19">
        <v>20</v>
      </c>
      <c r="I35" s="52">
        <f t="shared" si="1"/>
        <v>58</v>
      </c>
      <c r="J35" s="18">
        <v>9508888850</v>
      </c>
      <c r="K35" s="18"/>
      <c r="L35" s="18"/>
      <c r="M35" s="18"/>
      <c r="N35" s="18"/>
      <c r="O35" s="18"/>
      <c r="P35" s="24">
        <v>43447</v>
      </c>
      <c r="Q35" s="18" t="s">
        <v>162</v>
      </c>
      <c r="R35" s="18"/>
      <c r="S35" s="18"/>
      <c r="T35" s="18"/>
    </row>
    <row r="36" spans="1:20">
      <c r="A36" s="4">
        <v>32</v>
      </c>
      <c r="B36" s="17" t="s">
        <v>66</v>
      </c>
      <c r="C36" s="18" t="s">
        <v>276</v>
      </c>
      <c r="D36" s="18" t="s">
        <v>29</v>
      </c>
      <c r="E36" s="19">
        <v>293</v>
      </c>
      <c r="F36" s="18"/>
      <c r="G36" s="19">
        <v>25</v>
      </c>
      <c r="H36" s="19">
        <v>25</v>
      </c>
      <c r="I36" s="52">
        <f t="shared" si="1"/>
        <v>50</v>
      </c>
      <c r="J36" s="18">
        <v>9678820779</v>
      </c>
      <c r="K36" s="18"/>
      <c r="L36" s="18"/>
      <c r="M36" s="18"/>
      <c r="N36" s="18"/>
      <c r="O36" s="18"/>
      <c r="P36" s="24">
        <v>43447</v>
      </c>
      <c r="Q36" s="18" t="s">
        <v>162</v>
      </c>
      <c r="R36" s="18"/>
      <c r="S36" s="18"/>
      <c r="T36" s="18"/>
    </row>
    <row r="37" spans="1:20">
      <c r="A37" s="4">
        <v>33</v>
      </c>
      <c r="B37" s="17" t="s">
        <v>66</v>
      </c>
      <c r="C37" s="18" t="s">
        <v>277</v>
      </c>
      <c r="D37" s="18" t="s">
        <v>29</v>
      </c>
      <c r="E37" s="19">
        <v>294</v>
      </c>
      <c r="F37" s="18"/>
      <c r="G37" s="19">
        <v>35</v>
      </c>
      <c r="H37" s="19">
        <v>30</v>
      </c>
      <c r="I37" s="52">
        <f t="shared" si="1"/>
        <v>65</v>
      </c>
      <c r="J37" s="18">
        <v>9957734490</v>
      </c>
      <c r="K37" s="18"/>
      <c r="L37" s="18"/>
      <c r="M37" s="18"/>
      <c r="N37" s="18"/>
      <c r="O37" s="18"/>
      <c r="P37" s="24">
        <v>43448</v>
      </c>
      <c r="Q37" s="18" t="s">
        <v>163</v>
      </c>
      <c r="R37" s="18"/>
      <c r="S37" s="18"/>
      <c r="T37" s="18"/>
    </row>
    <row r="38" spans="1:20">
      <c r="A38" s="4">
        <v>34</v>
      </c>
      <c r="B38" s="17" t="s">
        <v>66</v>
      </c>
      <c r="C38" s="18" t="s">
        <v>278</v>
      </c>
      <c r="D38" s="18" t="s">
        <v>29</v>
      </c>
      <c r="E38" s="19">
        <v>296</v>
      </c>
      <c r="F38" s="18"/>
      <c r="G38" s="19">
        <v>12</v>
      </c>
      <c r="H38" s="19">
        <v>10</v>
      </c>
      <c r="I38" s="52">
        <f t="shared" si="1"/>
        <v>22</v>
      </c>
      <c r="J38" s="18">
        <v>9678656370</v>
      </c>
      <c r="K38" s="18"/>
      <c r="L38" s="18"/>
      <c r="M38" s="18"/>
      <c r="N38" s="18"/>
      <c r="O38" s="18"/>
      <c r="P38" s="24">
        <v>43448</v>
      </c>
      <c r="Q38" s="18" t="s">
        <v>163</v>
      </c>
      <c r="R38" s="18"/>
      <c r="S38" s="18"/>
      <c r="T38" s="18"/>
    </row>
    <row r="39" spans="1:20">
      <c r="A39" s="4">
        <v>35</v>
      </c>
      <c r="B39" s="17" t="s">
        <v>66</v>
      </c>
      <c r="C39" s="18" t="s">
        <v>279</v>
      </c>
      <c r="D39" s="18" t="s">
        <v>29</v>
      </c>
      <c r="E39" s="19">
        <v>295</v>
      </c>
      <c r="F39" s="18"/>
      <c r="G39" s="19">
        <v>30</v>
      </c>
      <c r="H39" s="19">
        <v>30</v>
      </c>
      <c r="I39" s="52">
        <f t="shared" si="1"/>
        <v>60</v>
      </c>
      <c r="J39" s="18">
        <v>8134069365</v>
      </c>
      <c r="K39" s="18"/>
      <c r="L39" s="18"/>
      <c r="M39" s="18"/>
      <c r="N39" s="18"/>
      <c r="O39" s="18"/>
      <c r="P39" s="24">
        <v>43448</v>
      </c>
      <c r="Q39" s="18" t="s">
        <v>163</v>
      </c>
      <c r="R39" s="18"/>
      <c r="S39" s="18"/>
      <c r="T39" s="18"/>
    </row>
    <row r="40" spans="1:20" ht="33">
      <c r="A40" s="4">
        <v>36</v>
      </c>
      <c r="B40" s="17" t="s">
        <v>66</v>
      </c>
      <c r="C40" s="18" t="s">
        <v>96</v>
      </c>
      <c r="D40" s="18"/>
      <c r="E40" s="19"/>
      <c r="F40" s="18"/>
      <c r="G40" s="19"/>
      <c r="H40" s="19"/>
      <c r="I40" s="17"/>
      <c r="J40" s="18"/>
      <c r="K40" s="18"/>
      <c r="L40" s="18"/>
      <c r="M40" s="18"/>
      <c r="N40" s="18"/>
      <c r="O40" s="18"/>
      <c r="P40" s="24">
        <v>43449</v>
      </c>
      <c r="Q40" s="18" t="s">
        <v>148</v>
      </c>
      <c r="R40" s="18"/>
      <c r="S40" s="18"/>
      <c r="T40" s="18"/>
    </row>
    <row r="41" spans="1:20">
      <c r="A41" s="4">
        <v>37</v>
      </c>
      <c r="B41" s="17" t="s">
        <v>66</v>
      </c>
      <c r="C41" s="18"/>
      <c r="D41" s="18"/>
      <c r="E41" s="19"/>
      <c r="F41" s="18"/>
      <c r="G41" s="19"/>
      <c r="H41" s="19"/>
      <c r="I41" s="17"/>
      <c r="J41" s="18"/>
      <c r="K41" s="18"/>
      <c r="L41" s="18"/>
      <c r="M41" s="18"/>
      <c r="N41" s="18"/>
      <c r="O41" s="18"/>
      <c r="P41" s="24">
        <v>43450</v>
      </c>
      <c r="Q41" s="18" t="s">
        <v>149</v>
      </c>
      <c r="R41" s="18"/>
      <c r="S41" s="18"/>
      <c r="T41" s="18"/>
    </row>
    <row r="42" spans="1:20">
      <c r="A42" s="4">
        <v>38</v>
      </c>
      <c r="B42" s="17" t="s">
        <v>66</v>
      </c>
      <c r="C42" s="18" t="s">
        <v>280</v>
      </c>
      <c r="D42" s="18" t="s">
        <v>29</v>
      </c>
      <c r="E42" s="19">
        <v>297</v>
      </c>
      <c r="F42" s="18"/>
      <c r="G42" s="19">
        <v>35</v>
      </c>
      <c r="H42" s="19">
        <v>30</v>
      </c>
      <c r="I42" s="52">
        <f>G42+H42</f>
        <v>65</v>
      </c>
      <c r="J42" s="18">
        <v>9957936724</v>
      </c>
      <c r="K42" s="18"/>
      <c r="L42" s="18"/>
      <c r="M42" s="18"/>
      <c r="N42" s="18"/>
      <c r="O42" s="18"/>
      <c r="P42" s="24">
        <v>43451</v>
      </c>
      <c r="Q42" s="18" t="s">
        <v>150</v>
      </c>
      <c r="R42" s="18"/>
      <c r="S42" s="18"/>
      <c r="T42" s="18"/>
    </row>
    <row r="43" spans="1:20">
      <c r="A43" s="4">
        <v>39</v>
      </c>
      <c r="B43" s="17" t="s">
        <v>66</v>
      </c>
      <c r="C43" s="18" t="s">
        <v>281</v>
      </c>
      <c r="D43" s="18" t="s">
        <v>29</v>
      </c>
      <c r="E43" s="19">
        <v>298</v>
      </c>
      <c r="F43" s="18"/>
      <c r="G43" s="19">
        <v>20</v>
      </c>
      <c r="H43" s="19">
        <v>20</v>
      </c>
      <c r="I43" s="52">
        <f t="shared" ref="I43:I55" si="2">G43+H43</f>
        <v>40</v>
      </c>
      <c r="J43" s="18">
        <v>8876788653</v>
      </c>
      <c r="K43" s="18"/>
      <c r="L43" s="18"/>
      <c r="M43" s="18"/>
      <c r="N43" s="18"/>
      <c r="O43" s="18"/>
      <c r="P43" s="24">
        <v>43451</v>
      </c>
      <c r="Q43" s="18" t="s">
        <v>150</v>
      </c>
      <c r="R43" s="18"/>
      <c r="S43" s="18"/>
      <c r="T43" s="18"/>
    </row>
    <row r="44" spans="1:20" ht="33">
      <c r="A44" s="4">
        <v>40</v>
      </c>
      <c r="B44" s="17" t="s">
        <v>66</v>
      </c>
      <c r="C44" s="18" t="s">
        <v>282</v>
      </c>
      <c r="D44" s="18" t="s">
        <v>29</v>
      </c>
      <c r="E44" s="68">
        <v>299</v>
      </c>
      <c r="F44" s="18"/>
      <c r="G44" s="19">
        <v>30</v>
      </c>
      <c r="H44" s="19">
        <v>30</v>
      </c>
      <c r="I44" s="52">
        <f t="shared" si="2"/>
        <v>60</v>
      </c>
      <c r="J44" s="18">
        <v>7896478650</v>
      </c>
      <c r="K44" s="18"/>
      <c r="L44" s="18"/>
      <c r="M44" s="18"/>
      <c r="N44" s="18"/>
      <c r="O44" s="18"/>
      <c r="P44" s="24">
        <v>43451</v>
      </c>
      <c r="Q44" s="18" t="s">
        <v>150</v>
      </c>
      <c r="R44" s="18"/>
      <c r="S44" s="18"/>
      <c r="T44" s="18"/>
    </row>
    <row r="45" spans="1:20">
      <c r="A45" s="4">
        <v>41</v>
      </c>
      <c r="B45" s="17" t="s">
        <v>66</v>
      </c>
      <c r="C45" s="18" t="s">
        <v>283</v>
      </c>
      <c r="D45" s="18" t="s">
        <v>29</v>
      </c>
      <c r="E45" s="68">
        <v>300</v>
      </c>
      <c r="F45" s="18"/>
      <c r="G45" s="19">
        <v>22</v>
      </c>
      <c r="H45" s="19">
        <v>16</v>
      </c>
      <c r="I45" s="52">
        <f t="shared" si="2"/>
        <v>38</v>
      </c>
      <c r="J45" s="18">
        <v>9957109497</v>
      </c>
      <c r="K45" s="18"/>
      <c r="L45" s="18"/>
      <c r="M45" s="18"/>
      <c r="N45" s="18"/>
      <c r="O45" s="18"/>
      <c r="P45" s="24">
        <v>43452</v>
      </c>
      <c r="Q45" s="18" t="s">
        <v>160</v>
      </c>
      <c r="R45" s="18"/>
      <c r="S45" s="18"/>
      <c r="T45" s="18"/>
    </row>
    <row r="46" spans="1:20">
      <c r="A46" s="4">
        <v>42</v>
      </c>
      <c r="B46" s="17" t="s">
        <v>66</v>
      </c>
      <c r="C46" s="18" t="s">
        <v>284</v>
      </c>
      <c r="D46" s="18" t="s">
        <v>29</v>
      </c>
      <c r="E46" s="68">
        <v>302</v>
      </c>
      <c r="F46" s="18"/>
      <c r="G46" s="19">
        <v>25</v>
      </c>
      <c r="H46" s="19">
        <v>25</v>
      </c>
      <c r="I46" s="52">
        <f t="shared" si="2"/>
        <v>50</v>
      </c>
      <c r="J46" s="18">
        <v>9954250714</v>
      </c>
      <c r="K46" s="18"/>
      <c r="L46" s="18"/>
      <c r="M46" s="18"/>
      <c r="N46" s="18"/>
      <c r="O46" s="18"/>
      <c r="P46" s="24">
        <v>43452</v>
      </c>
      <c r="Q46" s="18" t="s">
        <v>160</v>
      </c>
      <c r="R46" s="18"/>
      <c r="S46" s="18"/>
      <c r="T46" s="18"/>
    </row>
    <row r="47" spans="1:20">
      <c r="A47" s="4">
        <v>43</v>
      </c>
      <c r="B47" s="17" t="s">
        <v>66</v>
      </c>
      <c r="C47" s="18" t="s">
        <v>285</v>
      </c>
      <c r="D47" s="18" t="s">
        <v>29</v>
      </c>
      <c r="E47" s="68">
        <v>301</v>
      </c>
      <c r="F47" s="18"/>
      <c r="G47" s="19">
        <v>35</v>
      </c>
      <c r="H47" s="19">
        <v>20</v>
      </c>
      <c r="I47" s="52">
        <f t="shared" si="2"/>
        <v>55</v>
      </c>
      <c r="J47" s="18">
        <v>8721958390</v>
      </c>
      <c r="K47" s="18"/>
      <c r="L47" s="18"/>
      <c r="M47" s="18"/>
      <c r="N47" s="18"/>
      <c r="O47" s="18"/>
      <c r="P47" s="24">
        <v>43452</v>
      </c>
      <c r="Q47" s="18" t="s">
        <v>160</v>
      </c>
      <c r="R47" s="18"/>
      <c r="S47" s="18"/>
      <c r="T47" s="18"/>
    </row>
    <row r="48" spans="1:20">
      <c r="A48" s="4">
        <v>44</v>
      </c>
      <c r="B48" s="17" t="s">
        <v>66</v>
      </c>
      <c r="C48" s="18" t="s">
        <v>286</v>
      </c>
      <c r="D48" s="18" t="s">
        <v>29</v>
      </c>
      <c r="E48" s="19">
        <v>303</v>
      </c>
      <c r="F48" s="18"/>
      <c r="G48" s="19">
        <v>45</v>
      </c>
      <c r="H48" s="19">
        <v>30</v>
      </c>
      <c r="I48" s="52">
        <f t="shared" si="2"/>
        <v>75</v>
      </c>
      <c r="J48" s="18">
        <v>9954686501</v>
      </c>
      <c r="K48" s="18"/>
      <c r="L48" s="18"/>
      <c r="M48" s="18"/>
      <c r="N48" s="18"/>
      <c r="O48" s="18"/>
      <c r="P48" s="24">
        <v>43453</v>
      </c>
      <c r="Q48" s="18" t="s">
        <v>161</v>
      </c>
      <c r="R48" s="18"/>
      <c r="S48" s="18"/>
      <c r="T48" s="18"/>
    </row>
    <row r="49" spans="1:20">
      <c r="A49" s="4">
        <v>45</v>
      </c>
      <c r="B49" s="17" t="s">
        <v>66</v>
      </c>
      <c r="C49" s="18" t="s">
        <v>287</v>
      </c>
      <c r="D49" s="18" t="s">
        <v>29</v>
      </c>
      <c r="E49" s="19">
        <v>304</v>
      </c>
      <c r="F49" s="18"/>
      <c r="G49" s="19">
        <v>35</v>
      </c>
      <c r="H49" s="19">
        <v>30</v>
      </c>
      <c r="I49" s="52">
        <f t="shared" si="2"/>
        <v>65</v>
      </c>
      <c r="J49" s="18">
        <v>9127470744</v>
      </c>
      <c r="K49" s="18"/>
      <c r="L49" s="18"/>
      <c r="M49" s="18"/>
      <c r="N49" s="18"/>
      <c r="O49" s="18"/>
      <c r="P49" s="24">
        <v>43453</v>
      </c>
      <c r="Q49" s="18" t="s">
        <v>161</v>
      </c>
      <c r="R49" s="18"/>
      <c r="S49" s="18"/>
      <c r="T49" s="18"/>
    </row>
    <row r="50" spans="1:20" ht="33">
      <c r="A50" s="4">
        <v>46</v>
      </c>
      <c r="B50" s="17" t="s">
        <v>66</v>
      </c>
      <c r="C50" s="18" t="s">
        <v>288</v>
      </c>
      <c r="D50" s="18" t="s">
        <v>29</v>
      </c>
      <c r="E50" s="19">
        <v>305</v>
      </c>
      <c r="F50" s="18"/>
      <c r="G50" s="19">
        <v>39</v>
      </c>
      <c r="H50" s="19">
        <v>20</v>
      </c>
      <c r="I50" s="52">
        <f t="shared" si="2"/>
        <v>59</v>
      </c>
      <c r="J50" s="18">
        <v>9954353721</v>
      </c>
      <c r="K50" s="18"/>
      <c r="L50" s="18"/>
      <c r="M50" s="18"/>
      <c r="N50" s="18"/>
      <c r="O50" s="18"/>
      <c r="P50" s="24">
        <v>43453</v>
      </c>
      <c r="Q50" s="18" t="s">
        <v>161</v>
      </c>
      <c r="R50" s="18"/>
      <c r="S50" s="18"/>
      <c r="T50" s="18"/>
    </row>
    <row r="51" spans="1:20">
      <c r="A51" s="4">
        <v>47</v>
      </c>
      <c r="B51" s="17" t="s">
        <v>66</v>
      </c>
      <c r="C51" s="18" t="s">
        <v>289</v>
      </c>
      <c r="D51" s="18" t="s">
        <v>29</v>
      </c>
      <c r="E51" s="19">
        <v>306</v>
      </c>
      <c r="F51" s="18"/>
      <c r="G51" s="19">
        <v>23</v>
      </c>
      <c r="H51" s="19">
        <v>20</v>
      </c>
      <c r="I51" s="52">
        <f t="shared" si="2"/>
        <v>43</v>
      </c>
      <c r="J51" s="18">
        <v>9957898277</v>
      </c>
      <c r="K51" s="18"/>
      <c r="L51" s="18"/>
      <c r="M51" s="18"/>
      <c r="N51" s="18"/>
      <c r="O51" s="18"/>
      <c r="P51" s="24">
        <v>43454</v>
      </c>
      <c r="Q51" s="18" t="s">
        <v>162</v>
      </c>
      <c r="R51" s="18"/>
      <c r="S51" s="18"/>
      <c r="T51" s="18"/>
    </row>
    <row r="52" spans="1:20">
      <c r="A52" s="4">
        <v>48</v>
      </c>
      <c r="B52" s="17" t="s">
        <v>66</v>
      </c>
      <c r="C52" s="18" t="s">
        <v>290</v>
      </c>
      <c r="D52" s="18" t="s">
        <v>29</v>
      </c>
      <c r="E52" s="19">
        <v>307</v>
      </c>
      <c r="F52" s="18"/>
      <c r="G52" s="19">
        <v>35</v>
      </c>
      <c r="H52" s="19">
        <v>40</v>
      </c>
      <c r="I52" s="52">
        <f t="shared" si="2"/>
        <v>75</v>
      </c>
      <c r="J52" s="18">
        <v>8876170683</v>
      </c>
      <c r="K52" s="18"/>
      <c r="L52" s="18"/>
      <c r="M52" s="18"/>
      <c r="N52" s="18"/>
      <c r="O52" s="18"/>
      <c r="P52" s="24">
        <v>43454</v>
      </c>
      <c r="Q52" s="18" t="s">
        <v>162</v>
      </c>
      <c r="R52" s="18"/>
      <c r="S52" s="18"/>
      <c r="T52" s="18"/>
    </row>
    <row r="53" spans="1:20">
      <c r="A53" s="4">
        <v>49</v>
      </c>
      <c r="B53" s="17" t="s">
        <v>66</v>
      </c>
      <c r="C53" s="18" t="s">
        <v>291</v>
      </c>
      <c r="D53" s="18" t="s">
        <v>29</v>
      </c>
      <c r="E53" s="19">
        <v>308</v>
      </c>
      <c r="F53" s="18"/>
      <c r="G53" s="19">
        <v>10</v>
      </c>
      <c r="H53" s="19">
        <v>10</v>
      </c>
      <c r="I53" s="52">
        <f t="shared" si="2"/>
        <v>20</v>
      </c>
      <c r="J53" s="18">
        <v>9954566853</v>
      </c>
      <c r="K53" s="18"/>
      <c r="L53" s="18"/>
      <c r="M53" s="18"/>
      <c r="N53" s="18"/>
      <c r="O53" s="18"/>
      <c r="P53" s="24">
        <v>43454</v>
      </c>
      <c r="Q53" s="18" t="s">
        <v>162</v>
      </c>
      <c r="R53" s="18"/>
      <c r="S53" s="18"/>
      <c r="T53" s="18"/>
    </row>
    <row r="54" spans="1:20">
      <c r="A54" s="4">
        <v>50</v>
      </c>
      <c r="B54" s="17" t="s">
        <v>66</v>
      </c>
      <c r="C54" s="18" t="s">
        <v>292</v>
      </c>
      <c r="D54" s="18" t="s">
        <v>29</v>
      </c>
      <c r="E54" s="19">
        <v>309</v>
      </c>
      <c r="F54" s="18"/>
      <c r="G54" s="19">
        <v>15</v>
      </c>
      <c r="H54" s="19">
        <v>10</v>
      </c>
      <c r="I54" s="52">
        <f t="shared" si="2"/>
        <v>25</v>
      </c>
      <c r="J54" s="18">
        <v>8761088249</v>
      </c>
      <c r="K54" s="18"/>
      <c r="L54" s="18"/>
      <c r="M54" s="18"/>
      <c r="N54" s="18"/>
      <c r="O54" s="18"/>
      <c r="P54" s="24">
        <v>43454</v>
      </c>
      <c r="Q54" s="18" t="s">
        <v>162</v>
      </c>
      <c r="R54" s="18"/>
      <c r="S54" s="18"/>
      <c r="T54" s="18"/>
    </row>
    <row r="55" spans="1:20">
      <c r="A55" s="4">
        <v>51</v>
      </c>
      <c r="B55" s="17" t="s">
        <v>66</v>
      </c>
      <c r="C55" s="18" t="s">
        <v>293</v>
      </c>
      <c r="D55" s="18" t="s">
        <v>29</v>
      </c>
      <c r="E55" s="19">
        <v>310</v>
      </c>
      <c r="F55" s="18"/>
      <c r="G55" s="19">
        <v>17</v>
      </c>
      <c r="H55" s="19">
        <v>20</v>
      </c>
      <c r="I55" s="52">
        <f t="shared" si="2"/>
        <v>37</v>
      </c>
      <c r="J55" s="18">
        <v>9707773863</v>
      </c>
      <c r="K55" s="18"/>
      <c r="L55" s="18"/>
      <c r="M55" s="18"/>
      <c r="N55" s="18"/>
      <c r="O55" s="18"/>
      <c r="P55" s="24">
        <v>43454</v>
      </c>
      <c r="Q55" s="18" t="s">
        <v>162</v>
      </c>
      <c r="R55" s="18"/>
      <c r="S55" s="18"/>
      <c r="T55" s="18"/>
    </row>
    <row r="56" spans="1:20">
      <c r="A56" s="4">
        <v>52</v>
      </c>
      <c r="B56" s="17" t="s">
        <v>66</v>
      </c>
      <c r="C56" s="18" t="s">
        <v>294</v>
      </c>
      <c r="D56" s="18" t="s">
        <v>29</v>
      </c>
      <c r="E56" s="19"/>
      <c r="F56" s="18"/>
      <c r="G56" s="19">
        <v>37</v>
      </c>
      <c r="H56" s="19">
        <v>40</v>
      </c>
      <c r="I56" s="17">
        <v>77</v>
      </c>
      <c r="J56" s="18">
        <v>9954538956</v>
      </c>
      <c r="K56" s="18"/>
      <c r="L56" s="18"/>
      <c r="M56" s="18"/>
      <c r="N56" s="18"/>
      <c r="O56" s="18"/>
      <c r="P56" s="24">
        <v>43455</v>
      </c>
      <c r="Q56" s="18" t="s">
        <v>163</v>
      </c>
      <c r="R56" s="18"/>
      <c r="S56" s="18"/>
      <c r="T56" s="18"/>
    </row>
    <row r="57" spans="1:20" ht="33">
      <c r="A57" s="4">
        <v>53</v>
      </c>
      <c r="B57" s="17" t="s">
        <v>66</v>
      </c>
      <c r="C57" s="18" t="s">
        <v>96</v>
      </c>
      <c r="D57" s="18"/>
      <c r="E57" s="19"/>
      <c r="F57" s="18"/>
      <c r="G57" s="19"/>
      <c r="H57" s="19"/>
      <c r="I57" s="17"/>
      <c r="J57" s="18"/>
      <c r="K57" s="18"/>
      <c r="L57" s="18"/>
      <c r="M57" s="18"/>
      <c r="N57" s="18"/>
      <c r="O57" s="18"/>
      <c r="P57" s="24">
        <v>43456</v>
      </c>
      <c r="Q57" s="18" t="s">
        <v>148</v>
      </c>
      <c r="R57" s="18"/>
      <c r="S57" s="18"/>
      <c r="T57" s="18"/>
    </row>
    <row r="58" spans="1:20">
      <c r="A58" s="4">
        <v>54</v>
      </c>
      <c r="B58" s="17" t="s">
        <v>66</v>
      </c>
      <c r="C58" s="18"/>
      <c r="D58" s="18"/>
      <c r="E58" s="19"/>
      <c r="F58" s="18"/>
      <c r="G58" s="19"/>
      <c r="H58" s="19"/>
      <c r="I58" s="17"/>
      <c r="J58" s="18"/>
      <c r="K58" s="18"/>
      <c r="L58" s="18"/>
      <c r="M58" s="18"/>
      <c r="N58" s="18"/>
      <c r="O58" s="18"/>
      <c r="P58" s="24">
        <v>43457</v>
      </c>
      <c r="Q58" s="18" t="s">
        <v>149</v>
      </c>
      <c r="R58" s="18"/>
      <c r="S58" s="18"/>
      <c r="T58" s="18"/>
    </row>
    <row r="59" spans="1:20">
      <c r="A59" s="4">
        <v>55</v>
      </c>
      <c r="B59" s="17" t="s">
        <v>66</v>
      </c>
      <c r="C59" s="18" t="s">
        <v>295</v>
      </c>
      <c r="D59" s="18" t="s">
        <v>29</v>
      </c>
      <c r="E59" s="19">
        <v>312</v>
      </c>
      <c r="F59" s="18"/>
      <c r="G59" s="19">
        <v>32</v>
      </c>
      <c r="H59" s="19">
        <v>30</v>
      </c>
      <c r="I59" s="17">
        <v>62</v>
      </c>
      <c r="J59" s="18">
        <v>9435253275</v>
      </c>
      <c r="K59" s="18"/>
      <c r="L59" s="18"/>
      <c r="M59" s="18"/>
      <c r="N59" s="18"/>
      <c r="O59" s="18"/>
      <c r="P59" s="24">
        <v>43458</v>
      </c>
      <c r="Q59" s="18" t="s">
        <v>150</v>
      </c>
      <c r="R59" s="18"/>
      <c r="S59" s="18"/>
      <c r="T59" s="18"/>
    </row>
    <row r="60" spans="1:20">
      <c r="A60" s="4">
        <v>56</v>
      </c>
      <c r="B60" s="17" t="s">
        <v>66</v>
      </c>
      <c r="C60" s="51" t="s">
        <v>296</v>
      </c>
      <c r="D60" s="18" t="s">
        <v>29</v>
      </c>
      <c r="E60" s="19">
        <v>313</v>
      </c>
      <c r="F60" s="18"/>
      <c r="G60" s="19">
        <v>30</v>
      </c>
      <c r="H60" s="19">
        <v>32</v>
      </c>
      <c r="I60" s="17">
        <v>62</v>
      </c>
      <c r="J60" s="18">
        <v>9957024199</v>
      </c>
      <c r="K60" s="18"/>
      <c r="L60" s="18"/>
      <c r="M60" s="18"/>
      <c r="N60" s="18"/>
      <c r="O60" s="18"/>
      <c r="P60" s="24">
        <v>43458</v>
      </c>
      <c r="Q60" s="18" t="s">
        <v>150</v>
      </c>
      <c r="R60" s="18"/>
      <c r="S60" s="18"/>
      <c r="T60" s="18"/>
    </row>
    <row r="61" spans="1:20">
      <c r="A61" s="4">
        <v>57</v>
      </c>
      <c r="B61" s="17" t="s">
        <v>66</v>
      </c>
      <c r="C61" s="18" t="s">
        <v>297</v>
      </c>
      <c r="D61" s="18" t="s">
        <v>29</v>
      </c>
      <c r="E61" s="19">
        <v>315</v>
      </c>
      <c r="F61" s="18"/>
      <c r="G61" s="19">
        <v>35</v>
      </c>
      <c r="H61" s="19">
        <v>30</v>
      </c>
      <c r="I61" s="17">
        <v>65</v>
      </c>
      <c r="J61" s="18">
        <v>9954567875</v>
      </c>
      <c r="K61" s="18"/>
      <c r="L61" s="18"/>
      <c r="M61" s="18"/>
      <c r="N61" s="18"/>
      <c r="O61" s="18"/>
      <c r="P61" s="24">
        <v>43458</v>
      </c>
      <c r="Q61" s="18" t="s">
        <v>150</v>
      </c>
      <c r="R61" s="18"/>
      <c r="S61" s="18"/>
      <c r="T61" s="18"/>
    </row>
    <row r="62" spans="1:20" ht="33">
      <c r="A62" s="4">
        <v>58</v>
      </c>
      <c r="B62" s="17" t="s">
        <v>66</v>
      </c>
      <c r="C62" s="18"/>
      <c r="D62" s="18"/>
      <c r="E62" s="19"/>
      <c r="F62" s="18"/>
      <c r="G62" s="19"/>
      <c r="H62" s="19"/>
      <c r="I62" s="17"/>
      <c r="J62" s="18"/>
      <c r="K62" s="18"/>
      <c r="L62" s="18"/>
      <c r="M62" s="18"/>
      <c r="N62" s="18"/>
      <c r="O62" s="18"/>
      <c r="P62" s="24">
        <v>43459</v>
      </c>
      <c r="Q62" s="18" t="s">
        <v>160</v>
      </c>
      <c r="R62" s="18"/>
      <c r="S62" s="18"/>
      <c r="T62" s="18" t="s">
        <v>307</v>
      </c>
    </row>
    <row r="63" spans="1:20">
      <c r="A63" s="4">
        <v>59</v>
      </c>
      <c r="B63" s="17" t="s">
        <v>66</v>
      </c>
      <c r="C63" s="18" t="s">
        <v>298</v>
      </c>
      <c r="D63" s="18" t="s">
        <v>29</v>
      </c>
      <c r="E63" s="19">
        <v>314</v>
      </c>
      <c r="F63" s="18"/>
      <c r="G63" s="19">
        <v>22</v>
      </c>
      <c r="H63" s="19">
        <v>20</v>
      </c>
      <c r="I63" s="17">
        <v>42</v>
      </c>
      <c r="J63" s="18">
        <v>8761091609</v>
      </c>
      <c r="K63" s="18"/>
      <c r="L63" s="18"/>
      <c r="M63" s="18"/>
      <c r="N63" s="18"/>
      <c r="O63" s="18"/>
      <c r="P63" s="24">
        <v>43460</v>
      </c>
      <c r="Q63" s="18" t="s">
        <v>161</v>
      </c>
      <c r="R63" s="18"/>
      <c r="S63" s="18"/>
      <c r="T63" s="18"/>
    </row>
    <row r="64" spans="1:20">
      <c r="A64" s="4">
        <v>60</v>
      </c>
      <c r="B64" s="17" t="s">
        <v>66</v>
      </c>
      <c r="C64" s="18" t="s">
        <v>299</v>
      </c>
      <c r="D64" s="18" t="s">
        <v>29</v>
      </c>
      <c r="E64" s="19">
        <v>317</v>
      </c>
      <c r="F64" s="18"/>
      <c r="G64" s="19">
        <v>47</v>
      </c>
      <c r="H64" s="19">
        <v>30</v>
      </c>
      <c r="I64" s="17">
        <v>77</v>
      </c>
      <c r="J64" s="18">
        <v>9957443646</v>
      </c>
      <c r="K64" s="18"/>
      <c r="L64" s="18"/>
      <c r="M64" s="18"/>
      <c r="N64" s="18"/>
      <c r="O64" s="18"/>
      <c r="P64" s="24">
        <v>43460</v>
      </c>
      <c r="Q64" s="18" t="s">
        <v>161</v>
      </c>
      <c r="R64" s="18"/>
      <c r="S64" s="18"/>
      <c r="T64" s="18"/>
    </row>
    <row r="65" spans="1:20">
      <c r="A65" s="4">
        <v>61</v>
      </c>
      <c r="B65" s="17" t="s">
        <v>66</v>
      </c>
      <c r="C65" s="18" t="s">
        <v>300</v>
      </c>
      <c r="D65" s="18" t="s">
        <v>29</v>
      </c>
      <c r="E65" s="19">
        <v>318</v>
      </c>
      <c r="F65" s="18"/>
      <c r="G65" s="19">
        <v>35</v>
      </c>
      <c r="H65" s="19">
        <v>30</v>
      </c>
      <c r="I65" s="17">
        <v>65</v>
      </c>
      <c r="J65" s="18">
        <v>9678605491</v>
      </c>
      <c r="K65" s="18"/>
      <c r="L65" s="18"/>
      <c r="M65" s="18"/>
      <c r="N65" s="18"/>
      <c r="O65" s="18"/>
      <c r="P65" s="24">
        <v>43460</v>
      </c>
      <c r="Q65" s="18" t="s">
        <v>161</v>
      </c>
      <c r="R65" s="18"/>
      <c r="S65" s="18"/>
      <c r="T65" s="18"/>
    </row>
    <row r="66" spans="1:20">
      <c r="A66" s="4">
        <v>62</v>
      </c>
      <c r="B66" s="17" t="s">
        <v>66</v>
      </c>
      <c r="C66" s="18" t="s">
        <v>301</v>
      </c>
      <c r="D66" s="18" t="s">
        <v>29</v>
      </c>
      <c r="E66" s="19">
        <v>319</v>
      </c>
      <c r="F66" s="18"/>
      <c r="G66" s="19">
        <v>40</v>
      </c>
      <c r="H66" s="19">
        <v>40</v>
      </c>
      <c r="I66" s="17">
        <v>80</v>
      </c>
      <c r="J66" s="18">
        <v>8822495846</v>
      </c>
      <c r="K66" s="18"/>
      <c r="L66" s="18"/>
      <c r="M66" s="18"/>
      <c r="N66" s="18"/>
      <c r="O66" s="18"/>
      <c r="P66" s="24">
        <v>43461</v>
      </c>
      <c r="Q66" s="18" t="s">
        <v>162</v>
      </c>
      <c r="R66" s="18"/>
      <c r="S66" s="18"/>
      <c r="T66" s="18"/>
    </row>
    <row r="67" spans="1:20">
      <c r="A67" s="4">
        <v>63</v>
      </c>
      <c r="B67" s="17" t="s">
        <v>66</v>
      </c>
      <c r="C67" s="18" t="s">
        <v>302</v>
      </c>
      <c r="D67" s="18" t="s">
        <v>29</v>
      </c>
      <c r="E67" s="19">
        <v>320</v>
      </c>
      <c r="F67" s="18"/>
      <c r="G67" s="19">
        <v>25</v>
      </c>
      <c r="H67" s="19">
        <v>20</v>
      </c>
      <c r="I67" s="17">
        <v>45</v>
      </c>
      <c r="J67" s="18">
        <v>9707234380</v>
      </c>
      <c r="K67" s="18"/>
      <c r="L67" s="18"/>
      <c r="M67" s="18"/>
      <c r="N67" s="18"/>
      <c r="O67" s="18"/>
      <c r="P67" s="24">
        <v>43461</v>
      </c>
      <c r="Q67" s="18" t="s">
        <v>162</v>
      </c>
      <c r="R67" s="18"/>
      <c r="S67" s="18"/>
      <c r="T67" s="18"/>
    </row>
    <row r="68" spans="1:20">
      <c r="A68" s="4">
        <v>64</v>
      </c>
      <c r="B68" s="17" t="s">
        <v>66</v>
      </c>
      <c r="C68" s="18" t="s">
        <v>303</v>
      </c>
      <c r="D68" s="18" t="s">
        <v>29</v>
      </c>
      <c r="E68" s="19">
        <v>322</v>
      </c>
      <c r="F68" s="18"/>
      <c r="G68" s="19">
        <v>45</v>
      </c>
      <c r="H68" s="19">
        <v>30</v>
      </c>
      <c r="I68" s="17">
        <v>75</v>
      </c>
      <c r="J68" s="18">
        <v>8724840242</v>
      </c>
      <c r="K68" s="18"/>
      <c r="L68" s="18"/>
      <c r="M68" s="18"/>
      <c r="N68" s="18"/>
      <c r="O68" s="18"/>
      <c r="P68" s="24">
        <v>43462</v>
      </c>
      <c r="Q68" s="18" t="s">
        <v>163</v>
      </c>
      <c r="R68" s="18"/>
      <c r="S68" s="18"/>
      <c r="T68" s="18"/>
    </row>
    <row r="69" spans="1:20">
      <c r="A69" s="4">
        <v>65</v>
      </c>
      <c r="B69" s="17" t="s">
        <v>66</v>
      </c>
      <c r="C69" s="18" t="s">
        <v>304</v>
      </c>
      <c r="D69" s="18" t="s">
        <v>29</v>
      </c>
      <c r="E69" s="19">
        <v>326</v>
      </c>
      <c r="F69" s="18"/>
      <c r="G69" s="19">
        <v>28</v>
      </c>
      <c r="H69" s="19">
        <v>22</v>
      </c>
      <c r="I69" s="17">
        <v>50</v>
      </c>
      <c r="J69" s="18">
        <v>9127272054</v>
      </c>
      <c r="K69" s="18"/>
      <c r="L69" s="18"/>
      <c r="M69" s="18"/>
      <c r="N69" s="18"/>
      <c r="O69" s="18"/>
      <c r="P69" s="24">
        <v>43462</v>
      </c>
      <c r="Q69" s="18" t="s">
        <v>163</v>
      </c>
      <c r="R69" s="18"/>
      <c r="S69" s="18"/>
      <c r="T69" s="18"/>
    </row>
    <row r="70" spans="1:20" ht="33">
      <c r="A70" s="4">
        <v>66</v>
      </c>
      <c r="B70" s="17" t="s">
        <v>66</v>
      </c>
      <c r="C70" s="18" t="s">
        <v>96</v>
      </c>
      <c r="D70" s="18"/>
      <c r="E70" s="19"/>
      <c r="F70" s="18"/>
      <c r="G70" s="19"/>
      <c r="H70" s="19"/>
      <c r="I70" s="17"/>
      <c r="J70" s="18"/>
      <c r="K70" s="18"/>
      <c r="L70" s="18"/>
      <c r="M70" s="18"/>
      <c r="N70" s="18"/>
      <c r="O70" s="18"/>
      <c r="P70" s="24">
        <v>43463</v>
      </c>
      <c r="Q70" s="18" t="s">
        <v>148</v>
      </c>
      <c r="R70" s="18"/>
      <c r="S70" s="18"/>
      <c r="T70" s="18"/>
    </row>
    <row r="71" spans="1:20">
      <c r="A71" s="4">
        <v>67</v>
      </c>
      <c r="B71" s="17" t="s">
        <v>66</v>
      </c>
      <c r="C71" s="18"/>
      <c r="D71" s="18"/>
      <c r="E71" s="19"/>
      <c r="F71" s="18"/>
      <c r="G71" s="19"/>
      <c r="H71" s="19"/>
      <c r="I71" s="17"/>
      <c r="J71" s="18"/>
      <c r="K71" s="18"/>
      <c r="L71" s="18"/>
      <c r="M71" s="18"/>
      <c r="N71" s="18"/>
      <c r="O71" s="18"/>
      <c r="P71" s="24">
        <v>43464</v>
      </c>
      <c r="Q71" s="18" t="s">
        <v>149</v>
      </c>
      <c r="R71" s="18"/>
      <c r="S71" s="18"/>
      <c r="T71" s="18"/>
    </row>
    <row r="72" spans="1:20">
      <c r="A72" s="4">
        <v>68</v>
      </c>
      <c r="B72" s="17" t="s">
        <v>66</v>
      </c>
      <c r="C72" s="18" t="s">
        <v>305</v>
      </c>
      <c r="D72" s="18" t="s">
        <v>29</v>
      </c>
      <c r="E72" s="19">
        <v>327</v>
      </c>
      <c r="F72" s="18"/>
      <c r="G72" s="19">
        <v>40</v>
      </c>
      <c r="H72" s="19">
        <v>30</v>
      </c>
      <c r="I72" s="17">
        <v>70</v>
      </c>
      <c r="J72" s="18">
        <v>9707706811</v>
      </c>
      <c r="K72" s="18"/>
      <c r="L72" s="18"/>
      <c r="M72" s="18"/>
      <c r="N72" s="18"/>
      <c r="O72" s="18"/>
      <c r="P72" s="24">
        <v>43465</v>
      </c>
      <c r="Q72" s="18" t="s">
        <v>150</v>
      </c>
      <c r="R72" s="18"/>
      <c r="S72" s="18"/>
      <c r="T72" s="18"/>
    </row>
    <row r="73" spans="1:20">
      <c r="A73" s="4">
        <v>69</v>
      </c>
      <c r="B73" s="17" t="s">
        <v>66</v>
      </c>
      <c r="C73" s="18" t="s">
        <v>306</v>
      </c>
      <c r="D73" s="18" t="s">
        <v>29</v>
      </c>
      <c r="E73" s="19">
        <v>328</v>
      </c>
      <c r="F73" s="18"/>
      <c r="G73" s="19">
        <v>35</v>
      </c>
      <c r="H73" s="19">
        <v>30</v>
      </c>
      <c r="I73" s="17">
        <v>65</v>
      </c>
      <c r="J73" s="18">
        <v>7002692621</v>
      </c>
      <c r="K73" s="18"/>
      <c r="L73" s="18"/>
      <c r="M73" s="18"/>
      <c r="N73" s="18"/>
      <c r="O73" s="18"/>
      <c r="P73" s="24">
        <v>43465</v>
      </c>
      <c r="Q73" s="18" t="s">
        <v>150</v>
      </c>
      <c r="R73" s="18"/>
      <c r="S73" s="18"/>
      <c r="T73" s="18"/>
    </row>
    <row r="74" spans="1:20">
      <c r="A74" s="4">
        <v>70</v>
      </c>
      <c r="B74" s="17"/>
      <c r="C74" s="18"/>
      <c r="D74" s="18"/>
      <c r="E74" s="19"/>
      <c r="F74" s="18"/>
      <c r="G74" s="19"/>
      <c r="H74" s="19"/>
      <c r="I74" s="17"/>
      <c r="J74" s="18"/>
      <c r="K74" s="18"/>
      <c r="L74" s="18"/>
      <c r="M74" s="18"/>
      <c r="N74" s="18"/>
      <c r="O74" s="18"/>
      <c r="P74" s="24"/>
      <c r="Q74" s="18"/>
      <c r="R74" s="18"/>
      <c r="S74" s="18"/>
      <c r="T74" s="18"/>
    </row>
    <row r="75" spans="1:20">
      <c r="A75" s="4">
        <v>71</v>
      </c>
      <c r="B75" s="17"/>
      <c r="C75" s="18"/>
      <c r="D75" s="18"/>
      <c r="E75" s="19"/>
      <c r="F75" s="18"/>
      <c r="G75" s="19"/>
      <c r="H75" s="19"/>
      <c r="I75" s="17"/>
      <c r="J75" s="18"/>
      <c r="K75" s="18"/>
      <c r="L75" s="18"/>
      <c r="M75" s="18"/>
      <c r="N75" s="18"/>
      <c r="O75" s="18"/>
      <c r="P75" s="24"/>
      <c r="Q75" s="18"/>
      <c r="R75" s="18"/>
      <c r="S75" s="18"/>
      <c r="T75" s="18"/>
    </row>
    <row r="76" spans="1:20" ht="33">
      <c r="A76" s="4">
        <v>72</v>
      </c>
      <c r="B76" s="17" t="s">
        <v>67</v>
      </c>
      <c r="C76" s="18" t="s">
        <v>96</v>
      </c>
      <c r="D76" s="18"/>
      <c r="E76" s="19"/>
      <c r="F76" s="18"/>
      <c r="G76" s="19"/>
      <c r="H76" s="19"/>
      <c r="I76" s="17">
        <f t="shared" ref="I76:I87" si="3">+G76+H76</f>
        <v>0</v>
      </c>
      <c r="J76" s="51"/>
      <c r="K76" s="18"/>
      <c r="L76" s="18"/>
      <c r="M76" s="18"/>
      <c r="N76" s="18"/>
      <c r="O76" s="18"/>
      <c r="P76" s="24">
        <v>43435</v>
      </c>
      <c r="Q76" s="18" t="s">
        <v>148</v>
      </c>
      <c r="R76" s="18"/>
      <c r="S76" s="18"/>
      <c r="T76" s="18"/>
    </row>
    <row r="77" spans="1:20">
      <c r="A77" s="4">
        <v>73</v>
      </c>
      <c r="B77" s="17" t="s">
        <v>67</v>
      </c>
      <c r="C77" s="18"/>
      <c r="D77" s="18"/>
      <c r="E77" s="19"/>
      <c r="F77" s="18"/>
      <c r="G77" s="19"/>
      <c r="H77" s="19"/>
      <c r="I77" s="17">
        <f t="shared" si="3"/>
        <v>0</v>
      </c>
      <c r="J77" s="18"/>
      <c r="K77" s="18"/>
      <c r="L77" s="18"/>
      <c r="M77" s="18"/>
      <c r="N77" s="18"/>
      <c r="O77" s="18"/>
      <c r="P77" s="24">
        <v>43436</v>
      </c>
      <c r="Q77" s="18" t="s">
        <v>149</v>
      </c>
      <c r="R77" s="18"/>
      <c r="S77" s="18"/>
      <c r="T77" s="18"/>
    </row>
    <row r="78" spans="1:20">
      <c r="A78" s="4">
        <v>74</v>
      </c>
      <c r="B78" s="17" t="s">
        <v>67</v>
      </c>
      <c r="C78" s="18" t="s">
        <v>151</v>
      </c>
      <c r="D78" s="18" t="s">
        <v>27</v>
      </c>
      <c r="E78" s="19">
        <v>211801</v>
      </c>
      <c r="F78" s="18" t="s">
        <v>88</v>
      </c>
      <c r="G78" s="19">
        <v>45</v>
      </c>
      <c r="H78" s="19">
        <v>54</v>
      </c>
      <c r="I78" s="17">
        <f t="shared" si="3"/>
        <v>99</v>
      </c>
      <c r="J78" s="18">
        <v>7896322590</v>
      </c>
      <c r="K78" s="18"/>
      <c r="L78" s="18"/>
      <c r="M78" s="18"/>
      <c r="N78" s="18"/>
      <c r="O78" s="18"/>
      <c r="P78" s="24">
        <v>43437</v>
      </c>
      <c r="Q78" s="18" t="s">
        <v>150</v>
      </c>
      <c r="R78" s="18"/>
      <c r="S78" s="18"/>
      <c r="T78" s="18"/>
    </row>
    <row r="79" spans="1:20">
      <c r="A79" s="4">
        <v>75</v>
      </c>
      <c r="B79" s="17" t="s">
        <v>67</v>
      </c>
      <c r="C79" s="18" t="s">
        <v>152</v>
      </c>
      <c r="D79" s="18" t="s">
        <v>27</v>
      </c>
      <c r="E79" s="19">
        <v>208002</v>
      </c>
      <c r="F79" s="18" t="s">
        <v>88</v>
      </c>
      <c r="G79" s="19">
        <v>17</v>
      </c>
      <c r="H79" s="19">
        <v>20</v>
      </c>
      <c r="I79" s="17">
        <f t="shared" si="3"/>
        <v>37</v>
      </c>
      <c r="J79" s="18">
        <v>9859248485</v>
      </c>
      <c r="K79" s="18"/>
      <c r="L79" s="18"/>
      <c r="M79" s="18"/>
      <c r="N79" s="18"/>
      <c r="O79" s="18"/>
      <c r="P79" s="24">
        <v>43437</v>
      </c>
      <c r="Q79" s="18" t="s">
        <v>150</v>
      </c>
      <c r="R79" s="18"/>
      <c r="S79" s="18"/>
      <c r="T79" s="18"/>
    </row>
    <row r="80" spans="1:20">
      <c r="A80" s="4">
        <v>76</v>
      </c>
      <c r="B80" s="17" t="s">
        <v>67</v>
      </c>
      <c r="C80" s="18" t="s">
        <v>153</v>
      </c>
      <c r="D80" s="18" t="s">
        <v>27</v>
      </c>
      <c r="E80" s="19">
        <v>201206</v>
      </c>
      <c r="F80" s="18" t="s">
        <v>88</v>
      </c>
      <c r="G80" s="19">
        <v>41</v>
      </c>
      <c r="H80" s="19">
        <v>43</v>
      </c>
      <c r="I80" s="17">
        <f t="shared" si="3"/>
        <v>84</v>
      </c>
      <c r="J80" s="18">
        <v>8011372316</v>
      </c>
      <c r="K80" s="18"/>
      <c r="L80" s="18"/>
      <c r="M80" s="18"/>
      <c r="N80" s="18"/>
      <c r="O80" s="18"/>
      <c r="P80" s="24">
        <v>43438</v>
      </c>
      <c r="Q80" s="18" t="s">
        <v>160</v>
      </c>
      <c r="R80" s="18"/>
      <c r="S80" s="18"/>
      <c r="T80" s="18"/>
    </row>
    <row r="81" spans="1:20">
      <c r="A81" s="4">
        <v>77</v>
      </c>
      <c r="B81" s="17" t="s">
        <v>67</v>
      </c>
      <c r="C81" s="18" t="s">
        <v>154</v>
      </c>
      <c r="D81" s="18" t="s">
        <v>27</v>
      </c>
      <c r="E81" s="19">
        <v>208304</v>
      </c>
      <c r="F81" s="18" t="s">
        <v>88</v>
      </c>
      <c r="G81" s="19">
        <v>16</v>
      </c>
      <c r="H81" s="19">
        <v>19</v>
      </c>
      <c r="I81" s="17">
        <f t="shared" si="3"/>
        <v>35</v>
      </c>
      <c r="J81" s="18">
        <v>7896159157</v>
      </c>
      <c r="K81" s="18"/>
      <c r="L81" s="18"/>
      <c r="M81" s="18"/>
      <c r="N81" s="18"/>
      <c r="O81" s="18"/>
      <c r="P81" s="24">
        <v>43438</v>
      </c>
      <c r="Q81" s="18" t="s">
        <v>160</v>
      </c>
      <c r="R81" s="18"/>
      <c r="S81" s="18"/>
      <c r="T81" s="18"/>
    </row>
    <row r="82" spans="1:20">
      <c r="A82" s="4">
        <v>78</v>
      </c>
      <c r="B82" s="17" t="s">
        <v>67</v>
      </c>
      <c r="C82" s="18" t="s">
        <v>155</v>
      </c>
      <c r="D82" s="18" t="s">
        <v>27</v>
      </c>
      <c r="E82" s="19">
        <v>207401</v>
      </c>
      <c r="F82" s="18" t="s">
        <v>88</v>
      </c>
      <c r="G82" s="19">
        <v>63</v>
      </c>
      <c r="H82" s="19">
        <v>64</v>
      </c>
      <c r="I82" s="17">
        <f t="shared" si="3"/>
        <v>127</v>
      </c>
      <c r="J82" s="18">
        <v>9508115727</v>
      </c>
      <c r="K82" s="18"/>
      <c r="L82" s="18"/>
      <c r="M82" s="18"/>
      <c r="N82" s="18"/>
      <c r="O82" s="18"/>
      <c r="P82" s="24">
        <v>43439</v>
      </c>
      <c r="Q82" s="18" t="s">
        <v>161</v>
      </c>
      <c r="R82" s="18"/>
      <c r="S82" s="18"/>
      <c r="T82" s="18"/>
    </row>
    <row r="83" spans="1:20">
      <c r="A83" s="4">
        <v>79</v>
      </c>
      <c r="B83" s="17" t="s">
        <v>67</v>
      </c>
      <c r="C83" s="18" t="s">
        <v>156</v>
      </c>
      <c r="D83" s="18" t="s">
        <v>29</v>
      </c>
      <c r="E83" s="19"/>
      <c r="F83" s="18"/>
      <c r="G83" s="19">
        <v>40</v>
      </c>
      <c r="H83" s="19">
        <v>34</v>
      </c>
      <c r="I83" s="17">
        <f t="shared" si="3"/>
        <v>74</v>
      </c>
      <c r="J83" s="18">
        <v>9954014686</v>
      </c>
      <c r="K83" s="18"/>
      <c r="L83" s="18"/>
      <c r="M83" s="18"/>
      <c r="N83" s="18"/>
      <c r="O83" s="18"/>
      <c r="P83" s="24">
        <v>43440</v>
      </c>
      <c r="Q83" s="18" t="s">
        <v>162</v>
      </c>
      <c r="R83" s="18"/>
      <c r="S83" s="18"/>
      <c r="T83" s="18"/>
    </row>
    <row r="84" spans="1:20">
      <c r="A84" s="4">
        <v>80</v>
      </c>
      <c r="B84" s="17" t="s">
        <v>67</v>
      </c>
      <c r="C84" s="18" t="s">
        <v>157</v>
      </c>
      <c r="D84" s="18" t="s">
        <v>29</v>
      </c>
      <c r="E84" s="19"/>
      <c r="F84" s="18"/>
      <c r="G84" s="19">
        <v>25</v>
      </c>
      <c r="H84" s="19">
        <v>26</v>
      </c>
      <c r="I84" s="17">
        <f t="shared" si="3"/>
        <v>51</v>
      </c>
      <c r="J84" s="18">
        <v>908588945</v>
      </c>
      <c r="K84" s="18"/>
      <c r="L84" s="18"/>
      <c r="M84" s="18"/>
      <c r="N84" s="18"/>
      <c r="O84" s="18"/>
      <c r="P84" s="24">
        <v>43440</v>
      </c>
      <c r="Q84" s="18" t="s">
        <v>162</v>
      </c>
      <c r="R84" s="18"/>
      <c r="S84" s="18"/>
      <c r="T84" s="18"/>
    </row>
    <row r="85" spans="1:20">
      <c r="A85" s="4">
        <v>81</v>
      </c>
      <c r="B85" s="17" t="s">
        <v>67</v>
      </c>
      <c r="C85" s="18" t="s">
        <v>158</v>
      </c>
      <c r="D85" s="18" t="s">
        <v>29</v>
      </c>
      <c r="E85" s="19"/>
      <c r="F85" s="18"/>
      <c r="G85" s="19">
        <v>42</v>
      </c>
      <c r="H85" s="19">
        <v>43</v>
      </c>
      <c r="I85" s="17">
        <f t="shared" si="3"/>
        <v>85</v>
      </c>
      <c r="J85" s="18">
        <v>9678217477</v>
      </c>
      <c r="K85" s="18"/>
      <c r="L85" s="18"/>
      <c r="M85" s="18"/>
      <c r="N85" s="18"/>
      <c r="O85" s="18"/>
      <c r="P85" s="24">
        <v>43441</v>
      </c>
      <c r="Q85" s="18" t="s">
        <v>163</v>
      </c>
      <c r="R85" s="18"/>
      <c r="S85" s="18"/>
      <c r="T85" s="18"/>
    </row>
    <row r="86" spans="1:20">
      <c r="A86" s="4">
        <v>82</v>
      </c>
      <c r="B86" s="17" t="s">
        <v>67</v>
      </c>
      <c r="C86" s="18" t="s">
        <v>159</v>
      </c>
      <c r="D86" s="18" t="s">
        <v>29</v>
      </c>
      <c r="E86" s="19"/>
      <c r="F86" s="18"/>
      <c r="G86" s="19">
        <v>18</v>
      </c>
      <c r="H86" s="19">
        <v>20</v>
      </c>
      <c r="I86" s="17">
        <f t="shared" si="3"/>
        <v>38</v>
      </c>
      <c r="J86" s="18">
        <v>8011260107</v>
      </c>
      <c r="K86" s="18"/>
      <c r="L86" s="18"/>
      <c r="M86" s="18"/>
      <c r="N86" s="18"/>
      <c r="O86" s="18"/>
      <c r="P86" s="24">
        <v>43441</v>
      </c>
      <c r="Q86" s="18" t="s">
        <v>163</v>
      </c>
      <c r="R86" s="18"/>
      <c r="S86" s="18"/>
      <c r="T86" s="18"/>
    </row>
    <row r="87" spans="1:20" ht="33">
      <c r="A87" s="4">
        <v>83</v>
      </c>
      <c r="B87" s="17" t="s">
        <v>67</v>
      </c>
      <c r="C87" s="18" t="s">
        <v>96</v>
      </c>
      <c r="D87" s="18"/>
      <c r="E87" s="19"/>
      <c r="F87" s="18"/>
      <c r="G87" s="19"/>
      <c r="H87" s="19"/>
      <c r="I87" s="17">
        <f t="shared" si="3"/>
        <v>0</v>
      </c>
      <c r="J87" s="18"/>
      <c r="K87" s="18"/>
      <c r="L87" s="18"/>
      <c r="M87" s="18"/>
      <c r="N87" s="18"/>
      <c r="O87" s="18"/>
      <c r="P87" s="24">
        <v>43442</v>
      </c>
      <c r="Q87" s="18" t="s">
        <v>148</v>
      </c>
      <c r="R87" s="18"/>
      <c r="S87" s="18"/>
      <c r="T87" s="18"/>
    </row>
    <row r="88" spans="1:20">
      <c r="A88" s="4">
        <v>84</v>
      </c>
      <c r="B88" s="17" t="s">
        <v>67</v>
      </c>
      <c r="C88" s="18"/>
      <c r="D88" s="18"/>
      <c r="E88" s="19"/>
      <c r="F88" s="18"/>
      <c r="G88" s="19"/>
      <c r="H88" s="19"/>
      <c r="I88" s="17"/>
      <c r="J88" s="18"/>
      <c r="K88" s="18"/>
      <c r="L88" s="18"/>
      <c r="M88" s="18"/>
      <c r="N88" s="18"/>
      <c r="O88" s="18"/>
      <c r="P88" s="24">
        <v>43443</v>
      </c>
      <c r="Q88" s="18" t="s">
        <v>149</v>
      </c>
      <c r="R88" s="18"/>
      <c r="S88" s="18"/>
      <c r="T88" s="18"/>
    </row>
    <row r="89" spans="1:20">
      <c r="A89" s="4">
        <v>85</v>
      </c>
      <c r="B89" s="17" t="s">
        <v>67</v>
      </c>
      <c r="C89" s="18" t="s">
        <v>164</v>
      </c>
      <c r="D89" s="18" t="s">
        <v>29</v>
      </c>
      <c r="E89" s="19"/>
      <c r="F89" s="18"/>
      <c r="G89" s="19">
        <v>10</v>
      </c>
      <c r="H89" s="19">
        <v>12</v>
      </c>
      <c r="I89" s="17">
        <f t="shared" ref="I89:I125" si="4">+G89+H89</f>
        <v>22</v>
      </c>
      <c r="J89" s="18"/>
      <c r="K89" s="18"/>
      <c r="L89" s="18"/>
      <c r="M89" s="18"/>
      <c r="N89" s="18"/>
      <c r="O89" s="18"/>
      <c r="P89" s="24">
        <v>43444</v>
      </c>
      <c r="Q89" s="18" t="s">
        <v>150</v>
      </c>
      <c r="R89" s="18"/>
      <c r="S89" s="18"/>
      <c r="T89" s="18"/>
    </row>
    <row r="90" spans="1:20">
      <c r="A90" s="4">
        <v>86</v>
      </c>
      <c r="B90" s="17" t="s">
        <v>67</v>
      </c>
      <c r="C90" s="18" t="s">
        <v>165</v>
      </c>
      <c r="D90" s="18" t="s">
        <v>29</v>
      </c>
      <c r="E90" s="19"/>
      <c r="F90" s="18"/>
      <c r="G90" s="19">
        <v>13</v>
      </c>
      <c r="H90" s="19">
        <v>11</v>
      </c>
      <c r="I90" s="17">
        <f t="shared" si="4"/>
        <v>24</v>
      </c>
      <c r="J90" s="18">
        <v>9678804202</v>
      </c>
      <c r="K90" s="18"/>
      <c r="L90" s="18"/>
      <c r="M90" s="18"/>
      <c r="N90" s="18"/>
      <c r="O90" s="18"/>
      <c r="P90" s="24">
        <v>43444</v>
      </c>
      <c r="Q90" s="18" t="s">
        <v>150</v>
      </c>
      <c r="R90" s="18"/>
      <c r="S90" s="18"/>
      <c r="T90" s="18"/>
    </row>
    <row r="91" spans="1:20">
      <c r="A91" s="4">
        <v>87</v>
      </c>
      <c r="B91" s="17" t="s">
        <v>67</v>
      </c>
      <c r="C91" s="18" t="s">
        <v>166</v>
      </c>
      <c r="D91" s="18" t="s">
        <v>29</v>
      </c>
      <c r="E91" s="19"/>
      <c r="F91" s="18"/>
      <c r="G91" s="19">
        <v>14</v>
      </c>
      <c r="H91" s="19">
        <v>16</v>
      </c>
      <c r="I91" s="17">
        <f t="shared" si="4"/>
        <v>30</v>
      </c>
      <c r="J91" s="18">
        <v>9854604714</v>
      </c>
      <c r="K91" s="18"/>
      <c r="L91" s="18"/>
      <c r="M91" s="18"/>
      <c r="N91" s="18"/>
      <c r="O91" s="18"/>
      <c r="P91" s="24">
        <v>43444</v>
      </c>
      <c r="Q91" s="18" t="s">
        <v>150</v>
      </c>
      <c r="R91" s="18"/>
      <c r="S91" s="18"/>
      <c r="T91" s="18"/>
    </row>
    <row r="92" spans="1:20">
      <c r="A92" s="4">
        <v>88</v>
      </c>
      <c r="B92" s="17" t="s">
        <v>67</v>
      </c>
      <c r="C92" s="18" t="s">
        <v>167</v>
      </c>
      <c r="D92" s="18" t="s">
        <v>29</v>
      </c>
      <c r="E92" s="19"/>
      <c r="F92" s="18"/>
      <c r="G92" s="19">
        <v>18</v>
      </c>
      <c r="H92" s="19">
        <v>20</v>
      </c>
      <c r="I92" s="17">
        <f t="shared" si="4"/>
        <v>38</v>
      </c>
      <c r="J92" s="18">
        <v>8011257073</v>
      </c>
      <c r="K92" s="18"/>
      <c r="L92" s="18"/>
      <c r="M92" s="18"/>
      <c r="N92" s="18"/>
      <c r="O92" s="18"/>
      <c r="P92" s="24">
        <v>43444</v>
      </c>
      <c r="Q92" s="18" t="s">
        <v>150</v>
      </c>
      <c r="R92" s="18"/>
      <c r="S92" s="18"/>
      <c r="T92" s="18"/>
    </row>
    <row r="93" spans="1:20">
      <c r="A93" s="4">
        <v>89</v>
      </c>
      <c r="B93" s="17" t="s">
        <v>67</v>
      </c>
      <c r="C93" s="18" t="s">
        <v>168</v>
      </c>
      <c r="D93" s="18" t="s">
        <v>29</v>
      </c>
      <c r="E93" s="19"/>
      <c r="F93" s="18"/>
      <c r="G93" s="19">
        <v>15</v>
      </c>
      <c r="H93" s="19">
        <v>18</v>
      </c>
      <c r="I93" s="17">
        <f t="shared" si="4"/>
        <v>33</v>
      </c>
      <c r="J93" s="51">
        <v>7399804676</v>
      </c>
      <c r="K93" s="18"/>
      <c r="L93" s="18"/>
      <c r="M93" s="18"/>
      <c r="N93" s="18"/>
      <c r="O93" s="18"/>
      <c r="P93" s="24">
        <v>43444</v>
      </c>
      <c r="Q93" s="18" t="s">
        <v>150</v>
      </c>
      <c r="R93" s="18"/>
      <c r="S93" s="18"/>
      <c r="T93" s="18"/>
    </row>
    <row r="94" spans="1:20">
      <c r="A94" s="4">
        <v>90</v>
      </c>
      <c r="B94" s="17" t="s">
        <v>67</v>
      </c>
      <c r="C94" s="18" t="s">
        <v>169</v>
      </c>
      <c r="D94" s="18" t="s">
        <v>29</v>
      </c>
      <c r="E94" s="19"/>
      <c r="F94" s="18"/>
      <c r="G94" s="19">
        <v>18</v>
      </c>
      <c r="H94" s="19">
        <v>22</v>
      </c>
      <c r="I94" s="17">
        <f t="shared" si="4"/>
        <v>40</v>
      </c>
      <c r="J94" s="18">
        <v>9957118373</v>
      </c>
      <c r="K94" s="18"/>
      <c r="L94" s="18"/>
      <c r="M94" s="18"/>
      <c r="N94" s="18"/>
      <c r="O94" s="18"/>
      <c r="P94" s="24">
        <v>43445</v>
      </c>
      <c r="Q94" s="18" t="s">
        <v>160</v>
      </c>
      <c r="R94" s="18"/>
      <c r="S94" s="18"/>
      <c r="T94" s="18"/>
    </row>
    <row r="95" spans="1:20">
      <c r="A95" s="4">
        <v>91</v>
      </c>
      <c r="B95" s="17" t="s">
        <v>67</v>
      </c>
      <c r="C95" s="18" t="s">
        <v>170</v>
      </c>
      <c r="D95" s="18" t="s">
        <v>29</v>
      </c>
      <c r="E95" s="19"/>
      <c r="F95" s="18"/>
      <c r="G95" s="19">
        <v>20</v>
      </c>
      <c r="H95" s="19">
        <v>17</v>
      </c>
      <c r="I95" s="17">
        <f t="shared" si="4"/>
        <v>37</v>
      </c>
      <c r="J95" s="18">
        <v>9401266700</v>
      </c>
      <c r="K95" s="18"/>
      <c r="L95" s="18"/>
      <c r="M95" s="18"/>
      <c r="N95" s="18"/>
      <c r="O95" s="18"/>
      <c r="P95" s="24">
        <v>43445</v>
      </c>
      <c r="Q95" s="18" t="s">
        <v>160</v>
      </c>
      <c r="R95" s="18"/>
      <c r="S95" s="18"/>
      <c r="T95" s="18"/>
    </row>
    <row r="96" spans="1:20">
      <c r="A96" s="4">
        <v>92</v>
      </c>
      <c r="B96" s="17" t="s">
        <v>67</v>
      </c>
      <c r="C96" s="18" t="s">
        <v>171</v>
      </c>
      <c r="D96" s="18" t="s">
        <v>29</v>
      </c>
      <c r="E96" s="19"/>
      <c r="F96" s="18"/>
      <c r="G96" s="19">
        <v>19</v>
      </c>
      <c r="H96" s="19">
        <v>16</v>
      </c>
      <c r="I96" s="17">
        <f t="shared" si="4"/>
        <v>35</v>
      </c>
      <c r="J96" s="18">
        <v>7896947925</v>
      </c>
      <c r="K96" s="18"/>
      <c r="L96" s="18"/>
      <c r="M96" s="18"/>
      <c r="N96" s="18"/>
      <c r="O96" s="18"/>
      <c r="P96" s="24">
        <v>43445</v>
      </c>
      <c r="Q96" s="18" t="s">
        <v>160</v>
      </c>
      <c r="R96" s="18"/>
      <c r="S96" s="18"/>
      <c r="T96" s="18"/>
    </row>
    <row r="97" spans="1:20">
      <c r="A97" s="4">
        <v>93</v>
      </c>
      <c r="B97" s="17" t="s">
        <v>67</v>
      </c>
      <c r="C97" s="18" t="s">
        <v>172</v>
      </c>
      <c r="D97" s="18" t="s">
        <v>29</v>
      </c>
      <c r="E97" s="19"/>
      <c r="F97" s="18"/>
      <c r="G97" s="19">
        <v>35</v>
      </c>
      <c r="H97" s="19">
        <v>40</v>
      </c>
      <c r="I97" s="17">
        <f t="shared" si="4"/>
        <v>75</v>
      </c>
      <c r="J97" s="18">
        <v>9957207955</v>
      </c>
      <c r="K97" s="18"/>
      <c r="L97" s="18"/>
      <c r="M97" s="18"/>
      <c r="N97" s="18"/>
      <c r="O97" s="18"/>
      <c r="P97" s="24">
        <v>43446</v>
      </c>
      <c r="Q97" s="18" t="s">
        <v>161</v>
      </c>
      <c r="R97" s="18"/>
      <c r="S97" s="18"/>
      <c r="T97" s="18"/>
    </row>
    <row r="98" spans="1:20">
      <c r="A98" s="4">
        <v>94</v>
      </c>
      <c r="B98" s="17" t="s">
        <v>67</v>
      </c>
      <c r="C98" s="18" t="s">
        <v>173</v>
      </c>
      <c r="D98" s="18" t="s">
        <v>29</v>
      </c>
      <c r="E98" s="19"/>
      <c r="F98" s="18"/>
      <c r="G98" s="19">
        <v>23</v>
      </c>
      <c r="H98" s="19">
        <v>24</v>
      </c>
      <c r="I98" s="17">
        <f t="shared" si="4"/>
        <v>47</v>
      </c>
      <c r="J98" s="18">
        <v>9678857556</v>
      </c>
      <c r="K98" s="18"/>
      <c r="L98" s="18"/>
      <c r="M98" s="18"/>
      <c r="N98" s="18"/>
      <c r="O98" s="18"/>
      <c r="P98" s="24">
        <v>43446</v>
      </c>
      <c r="Q98" s="18" t="s">
        <v>161</v>
      </c>
      <c r="R98" s="18"/>
      <c r="S98" s="18"/>
      <c r="T98" s="18"/>
    </row>
    <row r="99" spans="1:20">
      <c r="A99" s="4">
        <v>95</v>
      </c>
      <c r="B99" s="17" t="s">
        <v>67</v>
      </c>
      <c r="C99" s="18" t="s">
        <v>174</v>
      </c>
      <c r="D99" s="18" t="s">
        <v>29</v>
      </c>
      <c r="E99" s="19"/>
      <c r="F99" s="18"/>
      <c r="G99" s="19">
        <v>25</v>
      </c>
      <c r="H99" s="19">
        <v>23</v>
      </c>
      <c r="I99" s="17">
        <f t="shared" si="4"/>
        <v>48</v>
      </c>
      <c r="J99" s="18">
        <v>8474079024</v>
      </c>
      <c r="K99" s="18"/>
      <c r="L99" s="18"/>
      <c r="M99" s="18"/>
      <c r="N99" s="18"/>
      <c r="O99" s="18"/>
      <c r="P99" s="24">
        <v>43447</v>
      </c>
      <c r="Q99" s="18" t="s">
        <v>162</v>
      </c>
      <c r="R99" s="18"/>
      <c r="S99" s="18"/>
      <c r="T99" s="18"/>
    </row>
    <row r="100" spans="1:20">
      <c r="A100" s="4">
        <v>96</v>
      </c>
      <c r="B100" s="17" t="s">
        <v>67</v>
      </c>
      <c r="C100" s="18" t="s">
        <v>175</v>
      </c>
      <c r="D100" s="18" t="s">
        <v>29</v>
      </c>
      <c r="E100" s="19"/>
      <c r="F100" s="18"/>
      <c r="G100" s="19">
        <v>21</v>
      </c>
      <c r="H100" s="19">
        <v>19</v>
      </c>
      <c r="I100" s="17">
        <f t="shared" si="4"/>
        <v>40</v>
      </c>
      <c r="J100" s="18">
        <v>9957374750</v>
      </c>
      <c r="K100" s="18"/>
      <c r="L100" s="18"/>
      <c r="M100" s="18"/>
      <c r="N100" s="18"/>
      <c r="O100" s="18"/>
      <c r="P100" s="24">
        <v>43447</v>
      </c>
      <c r="Q100" s="18" t="s">
        <v>162</v>
      </c>
      <c r="R100" s="18"/>
      <c r="S100" s="18"/>
      <c r="T100" s="18"/>
    </row>
    <row r="101" spans="1:20">
      <c r="A101" s="4">
        <v>97</v>
      </c>
      <c r="B101" s="17" t="s">
        <v>67</v>
      </c>
      <c r="C101" s="18" t="s">
        <v>176</v>
      </c>
      <c r="D101" s="18" t="s">
        <v>29</v>
      </c>
      <c r="E101" s="19"/>
      <c r="F101" s="18"/>
      <c r="G101" s="19">
        <v>42</v>
      </c>
      <c r="H101" s="19">
        <v>43</v>
      </c>
      <c r="I101" s="17">
        <f t="shared" si="4"/>
        <v>85</v>
      </c>
      <c r="J101" s="18">
        <v>7086089913</v>
      </c>
      <c r="K101" s="18"/>
      <c r="L101" s="18"/>
      <c r="M101" s="18"/>
      <c r="N101" s="18"/>
      <c r="O101" s="18"/>
      <c r="P101" s="24">
        <v>43447</v>
      </c>
      <c r="Q101" s="18" t="s">
        <v>162</v>
      </c>
      <c r="R101" s="18"/>
      <c r="S101" s="18"/>
      <c r="T101" s="18"/>
    </row>
    <row r="102" spans="1:20">
      <c r="A102" s="4">
        <v>98</v>
      </c>
      <c r="B102" s="17" t="s">
        <v>67</v>
      </c>
      <c r="C102" s="18" t="s">
        <v>177</v>
      </c>
      <c r="D102" s="18" t="s">
        <v>29</v>
      </c>
      <c r="E102" s="19"/>
      <c r="F102" s="18"/>
      <c r="G102" s="19">
        <v>43</v>
      </c>
      <c r="H102" s="19">
        <v>44</v>
      </c>
      <c r="I102" s="17">
        <f t="shared" si="4"/>
        <v>87</v>
      </c>
      <c r="J102" s="18">
        <v>9957361418</v>
      </c>
      <c r="K102" s="18"/>
      <c r="L102" s="18"/>
      <c r="M102" s="18"/>
      <c r="N102" s="18"/>
      <c r="O102" s="18"/>
      <c r="P102" s="24">
        <v>43448</v>
      </c>
      <c r="Q102" s="18" t="s">
        <v>163</v>
      </c>
      <c r="R102" s="18"/>
      <c r="S102" s="18"/>
      <c r="T102" s="18"/>
    </row>
    <row r="103" spans="1:20">
      <c r="A103" s="4">
        <v>99</v>
      </c>
      <c r="B103" s="17" t="s">
        <v>67</v>
      </c>
      <c r="C103" s="18" t="s">
        <v>178</v>
      </c>
      <c r="D103" s="18" t="s">
        <v>29</v>
      </c>
      <c r="E103" s="19"/>
      <c r="F103" s="18"/>
      <c r="G103" s="19">
        <v>7</v>
      </c>
      <c r="H103" s="19">
        <v>8</v>
      </c>
      <c r="I103" s="17">
        <f t="shared" si="4"/>
        <v>15</v>
      </c>
      <c r="J103" s="18">
        <v>7399220971</v>
      </c>
      <c r="K103" s="18"/>
      <c r="L103" s="18"/>
      <c r="M103" s="18"/>
      <c r="N103" s="18"/>
      <c r="O103" s="18"/>
      <c r="P103" s="24">
        <v>43448</v>
      </c>
      <c r="Q103" s="18" t="s">
        <v>163</v>
      </c>
      <c r="R103" s="18"/>
      <c r="S103" s="18"/>
      <c r="T103" s="18"/>
    </row>
    <row r="104" spans="1:20">
      <c r="A104" s="4">
        <v>100</v>
      </c>
      <c r="B104" s="17" t="s">
        <v>67</v>
      </c>
      <c r="C104" s="18" t="s">
        <v>179</v>
      </c>
      <c r="D104" s="18" t="s">
        <v>29</v>
      </c>
      <c r="E104" s="19"/>
      <c r="F104" s="18"/>
      <c r="G104" s="19">
        <v>21</v>
      </c>
      <c r="H104" s="19">
        <v>22</v>
      </c>
      <c r="I104" s="17">
        <f t="shared" si="4"/>
        <v>43</v>
      </c>
      <c r="J104" s="18">
        <v>8474086234</v>
      </c>
      <c r="K104" s="18"/>
      <c r="L104" s="18"/>
      <c r="M104" s="18"/>
      <c r="N104" s="18"/>
      <c r="O104" s="18"/>
      <c r="P104" s="24">
        <v>43448</v>
      </c>
      <c r="Q104" s="18" t="s">
        <v>163</v>
      </c>
      <c r="R104" s="18"/>
      <c r="S104" s="18"/>
      <c r="T104" s="18"/>
    </row>
    <row r="105" spans="1:20">
      <c r="A105" s="4">
        <v>101</v>
      </c>
      <c r="B105" s="17" t="s">
        <v>67</v>
      </c>
      <c r="C105" s="18" t="s">
        <v>180</v>
      </c>
      <c r="D105" s="18" t="s">
        <v>29</v>
      </c>
      <c r="E105" s="19"/>
      <c r="F105" s="18"/>
      <c r="G105" s="19">
        <v>13</v>
      </c>
      <c r="H105" s="19">
        <v>12</v>
      </c>
      <c r="I105" s="17">
        <f t="shared" si="4"/>
        <v>25</v>
      </c>
      <c r="J105" s="18">
        <v>9126434923</v>
      </c>
      <c r="K105" s="18"/>
      <c r="L105" s="18"/>
      <c r="M105" s="18"/>
      <c r="N105" s="18"/>
      <c r="O105" s="18"/>
      <c r="P105" s="24">
        <v>43448</v>
      </c>
      <c r="Q105" s="18" t="s">
        <v>163</v>
      </c>
      <c r="R105" s="18"/>
      <c r="S105" s="18"/>
      <c r="T105" s="18"/>
    </row>
    <row r="106" spans="1:20" ht="33">
      <c r="A106" s="4">
        <v>102</v>
      </c>
      <c r="B106" s="17" t="s">
        <v>67</v>
      </c>
      <c r="C106" s="18" t="s">
        <v>96</v>
      </c>
      <c r="D106" s="18"/>
      <c r="E106" s="19"/>
      <c r="F106" s="18"/>
      <c r="G106" s="19"/>
      <c r="H106" s="19"/>
      <c r="I106" s="17">
        <f t="shared" si="4"/>
        <v>0</v>
      </c>
      <c r="J106" s="18"/>
      <c r="K106" s="18"/>
      <c r="L106" s="18"/>
      <c r="M106" s="18"/>
      <c r="N106" s="18"/>
      <c r="O106" s="18"/>
      <c r="P106" s="24">
        <v>43449</v>
      </c>
      <c r="Q106" s="18" t="s">
        <v>148</v>
      </c>
      <c r="R106" s="18"/>
      <c r="S106" s="18"/>
      <c r="T106" s="18"/>
    </row>
    <row r="107" spans="1:20">
      <c r="A107" s="4">
        <v>103</v>
      </c>
      <c r="B107" s="17" t="s">
        <v>67</v>
      </c>
      <c r="C107" s="18"/>
      <c r="D107" s="18"/>
      <c r="E107" s="19"/>
      <c r="F107" s="18"/>
      <c r="G107" s="19"/>
      <c r="H107" s="19"/>
      <c r="I107" s="17">
        <f t="shared" si="4"/>
        <v>0</v>
      </c>
      <c r="J107" s="18"/>
      <c r="K107" s="18"/>
      <c r="L107" s="18"/>
      <c r="M107" s="18"/>
      <c r="N107" s="18"/>
      <c r="O107" s="18"/>
      <c r="P107" s="24">
        <v>43450</v>
      </c>
      <c r="Q107" s="18" t="s">
        <v>149</v>
      </c>
      <c r="R107" s="18"/>
      <c r="S107" s="18"/>
      <c r="T107" s="18"/>
    </row>
    <row r="108" spans="1:20" ht="33">
      <c r="A108" s="4">
        <v>104</v>
      </c>
      <c r="B108" s="17" t="s">
        <v>67</v>
      </c>
      <c r="C108" s="18" t="s">
        <v>181</v>
      </c>
      <c r="D108" s="18" t="s">
        <v>29</v>
      </c>
      <c r="E108" s="19"/>
      <c r="F108" s="18"/>
      <c r="G108" s="19">
        <v>15</v>
      </c>
      <c r="H108" s="19">
        <v>16</v>
      </c>
      <c r="I108" s="17">
        <f t="shared" si="4"/>
        <v>31</v>
      </c>
      <c r="J108" s="18">
        <v>9957494401</v>
      </c>
      <c r="K108" s="18"/>
      <c r="L108" s="18"/>
      <c r="M108" s="18"/>
      <c r="N108" s="18"/>
      <c r="O108" s="18"/>
      <c r="P108" s="24">
        <v>43451</v>
      </c>
      <c r="Q108" s="18" t="s">
        <v>150</v>
      </c>
      <c r="R108" s="18"/>
      <c r="S108" s="18"/>
      <c r="T108" s="18"/>
    </row>
    <row r="109" spans="1:20">
      <c r="A109" s="4">
        <v>105</v>
      </c>
      <c r="B109" s="17" t="s">
        <v>67</v>
      </c>
      <c r="C109" s="18" t="s">
        <v>182</v>
      </c>
      <c r="D109" s="18" t="s">
        <v>29</v>
      </c>
      <c r="E109" s="19"/>
      <c r="F109" s="18"/>
      <c r="G109" s="19">
        <v>15</v>
      </c>
      <c r="H109" s="19">
        <v>14</v>
      </c>
      <c r="I109" s="17">
        <f t="shared" si="4"/>
        <v>29</v>
      </c>
      <c r="J109" s="18">
        <v>8473039596</v>
      </c>
      <c r="K109" s="18"/>
      <c r="L109" s="18"/>
      <c r="M109" s="18"/>
      <c r="N109" s="18"/>
      <c r="O109" s="18"/>
      <c r="P109" s="24">
        <v>43451</v>
      </c>
      <c r="Q109" s="18" t="s">
        <v>150</v>
      </c>
      <c r="R109" s="18"/>
      <c r="S109" s="18"/>
      <c r="T109" s="18"/>
    </row>
    <row r="110" spans="1:20">
      <c r="A110" s="4">
        <v>106</v>
      </c>
      <c r="B110" s="17" t="s">
        <v>67</v>
      </c>
      <c r="C110" s="18" t="s">
        <v>183</v>
      </c>
      <c r="D110" s="18" t="s">
        <v>29</v>
      </c>
      <c r="E110" s="19"/>
      <c r="F110" s="18"/>
      <c r="G110" s="19">
        <v>11</v>
      </c>
      <c r="H110" s="19">
        <v>13</v>
      </c>
      <c r="I110" s="17">
        <f t="shared" si="4"/>
        <v>24</v>
      </c>
      <c r="J110" s="18">
        <v>9954799971</v>
      </c>
      <c r="K110" s="18"/>
      <c r="L110" s="18"/>
      <c r="M110" s="18"/>
      <c r="N110" s="18"/>
      <c r="O110" s="18"/>
      <c r="P110" s="24">
        <v>43451</v>
      </c>
      <c r="Q110" s="18" t="s">
        <v>150</v>
      </c>
      <c r="R110" s="18"/>
      <c r="S110" s="18"/>
      <c r="T110" s="18"/>
    </row>
    <row r="111" spans="1:20">
      <c r="A111" s="4">
        <v>107</v>
      </c>
      <c r="B111" s="17" t="s">
        <v>67</v>
      </c>
      <c r="C111" s="18" t="s">
        <v>184</v>
      </c>
      <c r="D111" s="18" t="s">
        <v>29</v>
      </c>
      <c r="E111" s="19"/>
      <c r="F111" s="18"/>
      <c r="G111" s="19">
        <v>25</v>
      </c>
      <c r="H111" s="19">
        <v>24</v>
      </c>
      <c r="I111" s="17">
        <f t="shared" si="4"/>
        <v>49</v>
      </c>
      <c r="J111" s="18">
        <v>8822871330</v>
      </c>
      <c r="K111" s="18"/>
      <c r="L111" s="18"/>
      <c r="M111" s="18"/>
      <c r="N111" s="18"/>
      <c r="O111" s="18"/>
      <c r="P111" s="24">
        <v>43451</v>
      </c>
      <c r="Q111" s="18" t="s">
        <v>150</v>
      </c>
      <c r="R111" s="18"/>
      <c r="S111" s="18"/>
      <c r="T111" s="18"/>
    </row>
    <row r="112" spans="1:20">
      <c r="A112" s="4">
        <v>108</v>
      </c>
      <c r="B112" s="17" t="s">
        <v>67</v>
      </c>
      <c r="C112" s="18" t="s">
        <v>185</v>
      </c>
      <c r="D112" s="18" t="s">
        <v>29</v>
      </c>
      <c r="E112" s="19"/>
      <c r="F112" s="18"/>
      <c r="G112" s="19">
        <v>15</v>
      </c>
      <c r="H112" s="19">
        <v>13</v>
      </c>
      <c r="I112" s="17">
        <f t="shared" si="4"/>
        <v>28</v>
      </c>
      <c r="J112" s="18">
        <v>9954750070</v>
      </c>
      <c r="K112" s="18"/>
      <c r="L112" s="18"/>
      <c r="M112" s="18"/>
      <c r="N112" s="18"/>
      <c r="O112" s="18"/>
      <c r="P112" s="24">
        <v>43452</v>
      </c>
      <c r="Q112" s="18" t="s">
        <v>160</v>
      </c>
      <c r="R112" s="18"/>
      <c r="S112" s="18"/>
      <c r="T112" s="18"/>
    </row>
    <row r="113" spans="1:20">
      <c r="A113" s="4">
        <v>109</v>
      </c>
      <c r="B113" s="17" t="s">
        <v>67</v>
      </c>
      <c r="C113" s="18" t="s">
        <v>186</v>
      </c>
      <c r="D113" s="18" t="s">
        <v>29</v>
      </c>
      <c r="E113" s="19"/>
      <c r="F113" s="18"/>
      <c r="G113" s="19">
        <v>22</v>
      </c>
      <c r="H113" s="19">
        <v>23</v>
      </c>
      <c r="I113" s="17">
        <f t="shared" si="4"/>
        <v>45</v>
      </c>
      <c r="J113" s="18">
        <v>9957434249</v>
      </c>
      <c r="K113" s="18"/>
      <c r="L113" s="18"/>
      <c r="M113" s="18"/>
      <c r="N113" s="18"/>
      <c r="O113" s="18"/>
      <c r="P113" s="24">
        <v>43452</v>
      </c>
      <c r="Q113" s="18" t="s">
        <v>160</v>
      </c>
      <c r="R113" s="18"/>
      <c r="S113" s="18"/>
      <c r="T113" s="18"/>
    </row>
    <row r="114" spans="1:20">
      <c r="A114" s="4">
        <v>110</v>
      </c>
      <c r="B114" s="17" t="s">
        <v>67</v>
      </c>
      <c r="C114" s="18" t="s">
        <v>187</v>
      </c>
      <c r="D114" s="18" t="s">
        <v>29</v>
      </c>
      <c r="E114" s="19"/>
      <c r="F114" s="18"/>
      <c r="G114" s="19">
        <v>18</v>
      </c>
      <c r="H114" s="19">
        <v>22</v>
      </c>
      <c r="I114" s="17">
        <f t="shared" si="4"/>
        <v>40</v>
      </c>
      <c r="J114" s="18">
        <v>9864436302</v>
      </c>
      <c r="K114" s="18"/>
      <c r="L114" s="18"/>
      <c r="M114" s="18"/>
      <c r="N114" s="18"/>
      <c r="O114" s="18"/>
      <c r="P114" s="24">
        <v>43452</v>
      </c>
      <c r="Q114" s="18" t="s">
        <v>160</v>
      </c>
      <c r="R114" s="18"/>
      <c r="S114" s="18"/>
      <c r="T114" s="18"/>
    </row>
    <row r="115" spans="1:20">
      <c r="A115" s="4">
        <v>111</v>
      </c>
      <c r="B115" s="17" t="s">
        <v>67</v>
      </c>
      <c r="C115" s="18" t="s">
        <v>188</v>
      </c>
      <c r="D115" s="18" t="s">
        <v>29</v>
      </c>
      <c r="E115" s="68"/>
      <c r="F115" s="18"/>
      <c r="G115" s="19">
        <v>12</v>
      </c>
      <c r="H115" s="19">
        <v>13</v>
      </c>
      <c r="I115" s="17">
        <f t="shared" si="4"/>
        <v>25</v>
      </c>
      <c r="J115" s="18">
        <v>9707747359</v>
      </c>
      <c r="K115" s="18"/>
      <c r="L115" s="18"/>
      <c r="M115" s="18"/>
      <c r="N115" s="18"/>
      <c r="O115" s="18"/>
      <c r="P115" s="24">
        <v>43452</v>
      </c>
      <c r="Q115" s="18" t="s">
        <v>160</v>
      </c>
      <c r="R115" s="18"/>
      <c r="S115" s="18"/>
      <c r="T115" s="18"/>
    </row>
    <row r="116" spans="1:20">
      <c r="A116" s="4">
        <v>112</v>
      </c>
      <c r="B116" s="17" t="s">
        <v>67</v>
      </c>
      <c r="C116" s="18" t="s">
        <v>189</v>
      </c>
      <c r="D116" s="18" t="s">
        <v>29</v>
      </c>
      <c r="E116" s="68"/>
      <c r="F116" s="18"/>
      <c r="G116" s="19">
        <v>40</v>
      </c>
      <c r="H116" s="19">
        <v>35</v>
      </c>
      <c r="I116" s="17">
        <f t="shared" si="4"/>
        <v>75</v>
      </c>
      <c r="J116" s="18">
        <v>7664018641</v>
      </c>
      <c r="K116" s="18"/>
      <c r="L116" s="18"/>
      <c r="M116" s="18"/>
      <c r="N116" s="18"/>
      <c r="O116" s="18"/>
      <c r="P116" s="24">
        <v>43453</v>
      </c>
      <c r="Q116" s="18" t="s">
        <v>161</v>
      </c>
      <c r="R116" s="18"/>
      <c r="S116" s="18"/>
      <c r="T116" s="18"/>
    </row>
    <row r="117" spans="1:20">
      <c r="A117" s="4">
        <v>113</v>
      </c>
      <c r="B117" s="17" t="s">
        <v>67</v>
      </c>
      <c r="C117" s="18" t="s">
        <v>190</v>
      </c>
      <c r="D117" s="18" t="s">
        <v>29</v>
      </c>
      <c r="E117" s="68"/>
      <c r="F117" s="18"/>
      <c r="G117" s="19">
        <v>23</v>
      </c>
      <c r="H117" s="19">
        <v>23</v>
      </c>
      <c r="I117" s="17">
        <f t="shared" si="4"/>
        <v>46</v>
      </c>
      <c r="J117" s="18">
        <v>9957756096</v>
      </c>
      <c r="K117" s="18"/>
      <c r="L117" s="18"/>
      <c r="M117" s="18"/>
      <c r="N117" s="18"/>
      <c r="O117" s="18"/>
      <c r="P117" s="24">
        <v>43453</v>
      </c>
      <c r="Q117" s="18" t="s">
        <v>161</v>
      </c>
      <c r="R117" s="18"/>
      <c r="S117" s="18"/>
      <c r="T117" s="18"/>
    </row>
    <row r="118" spans="1:20">
      <c r="A118" s="4">
        <v>114</v>
      </c>
      <c r="B118" s="17" t="s">
        <v>67</v>
      </c>
      <c r="C118" s="18" t="s">
        <v>99</v>
      </c>
      <c r="D118" s="18" t="s">
        <v>29</v>
      </c>
      <c r="E118" s="68"/>
      <c r="F118" s="18"/>
      <c r="G118" s="19">
        <v>20</v>
      </c>
      <c r="H118" s="19">
        <v>19</v>
      </c>
      <c r="I118" s="17">
        <f t="shared" si="4"/>
        <v>39</v>
      </c>
      <c r="J118" s="18">
        <v>8133967723</v>
      </c>
      <c r="K118" s="18"/>
      <c r="L118" s="18"/>
      <c r="M118" s="18"/>
      <c r="N118" s="18"/>
      <c r="O118" s="18"/>
      <c r="P118" s="24">
        <v>43453</v>
      </c>
      <c r="Q118" s="18" t="s">
        <v>161</v>
      </c>
      <c r="R118" s="18"/>
      <c r="S118" s="18"/>
      <c r="T118" s="18"/>
    </row>
    <row r="119" spans="1:20">
      <c r="A119" s="4">
        <v>115</v>
      </c>
      <c r="B119" s="17" t="s">
        <v>67</v>
      </c>
      <c r="C119" s="18" t="s">
        <v>191</v>
      </c>
      <c r="D119" s="18" t="s">
        <v>29</v>
      </c>
      <c r="E119" s="19"/>
      <c r="F119" s="18"/>
      <c r="G119" s="19">
        <v>20</v>
      </c>
      <c r="H119" s="19">
        <v>20</v>
      </c>
      <c r="I119" s="17">
        <f t="shared" si="4"/>
        <v>40</v>
      </c>
      <c r="J119" s="18">
        <v>8011561248</v>
      </c>
      <c r="K119" s="18"/>
      <c r="L119" s="18"/>
      <c r="M119" s="18"/>
      <c r="N119" s="18"/>
      <c r="O119" s="18"/>
      <c r="P119" s="24">
        <v>43454</v>
      </c>
      <c r="Q119" s="18" t="s">
        <v>162</v>
      </c>
      <c r="R119" s="18"/>
      <c r="S119" s="18"/>
      <c r="T119" s="18"/>
    </row>
    <row r="120" spans="1:20">
      <c r="A120" s="4">
        <v>116</v>
      </c>
      <c r="B120" s="17" t="s">
        <v>67</v>
      </c>
      <c r="C120" s="18" t="s">
        <v>192</v>
      </c>
      <c r="D120" s="18" t="s">
        <v>29</v>
      </c>
      <c r="E120" s="19"/>
      <c r="F120" s="18"/>
      <c r="G120" s="19">
        <v>26</v>
      </c>
      <c r="H120" s="19">
        <v>24</v>
      </c>
      <c r="I120" s="17">
        <f t="shared" si="4"/>
        <v>50</v>
      </c>
      <c r="J120" s="18">
        <v>7876902375</v>
      </c>
      <c r="K120" s="18"/>
      <c r="L120" s="18"/>
      <c r="M120" s="18"/>
      <c r="N120" s="18"/>
      <c r="O120" s="18"/>
      <c r="P120" s="24">
        <v>43454</v>
      </c>
      <c r="Q120" s="18" t="s">
        <v>162</v>
      </c>
      <c r="R120" s="18"/>
      <c r="S120" s="18"/>
      <c r="T120" s="18"/>
    </row>
    <row r="121" spans="1:20">
      <c r="A121" s="4">
        <v>117</v>
      </c>
      <c r="B121" s="17" t="s">
        <v>67</v>
      </c>
      <c r="C121" s="18" t="s">
        <v>193</v>
      </c>
      <c r="D121" s="18" t="s">
        <v>29</v>
      </c>
      <c r="E121" s="19"/>
      <c r="F121" s="18"/>
      <c r="G121" s="19">
        <v>20</v>
      </c>
      <c r="H121" s="19">
        <v>15</v>
      </c>
      <c r="I121" s="17">
        <f t="shared" si="4"/>
        <v>35</v>
      </c>
      <c r="J121" s="18">
        <v>7896543544</v>
      </c>
      <c r="K121" s="18"/>
      <c r="L121" s="18"/>
      <c r="M121" s="18"/>
      <c r="N121" s="18"/>
      <c r="O121" s="18"/>
      <c r="P121" s="24">
        <v>43454</v>
      </c>
      <c r="Q121" s="18" t="s">
        <v>162</v>
      </c>
      <c r="R121" s="18"/>
      <c r="S121" s="18"/>
      <c r="T121" s="18"/>
    </row>
    <row r="122" spans="1:20">
      <c r="A122" s="4">
        <v>118</v>
      </c>
      <c r="B122" s="17" t="s">
        <v>67</v>
      </c>
      <c r="C122" s="18" t="s">
        <v>194</v>
      </c>
      <c r="D122" s="18" t="s">
        <v>29</v>
      </c>
      <c r="E122" s="19"/>
      <c r="F122" s="18"/>
      <c r="G122" s="19">
        <v>24</v>
      </c>
      <c r="H122" s="19">
        <v>25</v>
      </c>
      <c r="I122" s="17">
        <f t="shared" si="4"/>
        <v>49</v>
      </c>
      <c r="J122" s="18">
        <v>9678643057</v>
      </c>
      <c r="K122" s="18"/>
      <c r="L122" s="18"/>
      <c r="M122" s="18"/>
      <c r="N122" s="18"/>
      <c r="O122" s="18"/>
      <c r="P122" s="24">
        <v>43455</v>
      </c>
      <c r="Q122" s="18" t="s">
        <v>163</v>
      </c>
      <c r="R122" s="18"/>
      <c r="S122" s="18"/>
      <c r="T122" s="18"/>
    </row>
    <row r="123" spans="1:20">
      <c r="A123" s="4">
        <v>119</v>
      </c>
      <c r="B123" s="17" t="s">
        <v>67</v>
      </c>
      <c r="C123" s="18" t="s">
        <v>195</v>
      </c>
      <c r="D123" s="18" t="s">
        <v>29</v>
      </c>
      <c r="E123" s="19"/>
      <c r="F123" s="18"/>
      <c r="G123" s="19">
        <v>17</v>
      </c>
      <c r="H123" s="19">
        <v>18</v>
      </c>
      <c r="I123" s="17">
        <f t="shared" si="4"/>
        <v>35</v>
      </c>
      <c r="J123" s="18">
        <v>9707647788</v>
      </c>
      <c r="K123" s="18"/>
      <c r="L123" s="18"/>
      <c r="M123" s="18"/>
      <c r="N123" s="18"/>
      <c r="O123" s="18"/>
      <c r="P123" s="24">
        <v>43455</v>
      </c>
      <c r="Q123" s="18" t="s">
        <v>163</v>
      </c>
      <c r="R123" s="18"/>
      <c r="S123" s="18"/>
      <c r="T123" s="18"/>
    </row>
    <row r="124" spans="1:20">
      <c r="A124" s="4">
        <v>120</v>
      </c>
      <c r="B124" s="17" t="s">
        <v>67</v>
      </c>
      <c r="C124" s="18" t="s">
        <v>196</v>
      </c>
      <c r="D124" s="18" t="s">
        <v>29</v>
      </c>
      <c r="E124" s="19"/>
      <c r="F124" s="18"/>
      <c r="G124" s="19">
        <v>22</v>
      </c>
      <c r="H124" s="19">
        <v>23</v>
      </c>
      <c r="I124" s="17">
        <f t="shared" si="4"/>
        <v>45</v>
      </c>
      <c r="J124" s="18">
        <v>9678945762</v>
      </c>
      <c r="K124" s="18"/>
      <c r="L124" s="18"/>
      <c r="M124" s="18"/>
      <c r="N124" s="18"/>
      <c r="O124" s="18"/>
      <c r="P124" s="24">
        <v>43455</v>
      </c>
      <c r="Q124" s="18" t="s">
        <v>163</v>
      </c>
      <c r="R124" s="18"/>
      <c r="S124" s="18"/>
      <c r="T124" s="18"/>
    </row>
    <row r="125" spans="1:20" ht="33">
      <c r="A125" s="4">
        <v>121</v>
      </c>
      <c r="B125" s="17" t="s">
        <v>67</v>
      </c>
      <c r="C125" s="18" t="s">
        <v>96</v>
      </c>
      <c r="D125" s="18"/>
      <c r="E125" s="19"/>
      <c r="F125" s="18"/>
      <c r="G125" s="19"/>
      <c r="H125" s="19"/>
      <c r="I125" s="17">
        <f t="shared" si="4"/>
        <v>0</v>
      </c>
      <c r="J125" s="18"/>
      <c r="K125" s="18"/>
      <c r="L125" s="18"/>
      <c r="M125" s="18"/>
      <c r="N125" s="18"/>
      <c r="O125" s="18"/>
      <c r="P125" s="24">
        <v>43456</v>
      </c>
      <c r="Q125" s="18" t="s">
        <v>148</v>
      </c>
      <c r="R125" s="18"/>
      <c r="S125" s="18"/>
      <c r="T125" s="18"/>
    </row>
    <row r="126" spans="1:20">
      <c r="A126" s="4">
        <v>122</v>
      </c>
      <c r="B126" s="17" t="s">
        <v>67</v>
      </c>
      <c r="C126" s="18"/>
      <c r="D126" s="18"/>
      <c r="E126" s="19"/>
      <c r="F126" s="18"/>
      <c r="G126" s="19"/>
      <c r="H126" s="19"/>
      <c r="I126" s="17"/>
      <c r="J126" s="18"/>
      <c r="K126" s="18"/>
      <c r="L126" s="18"/>
      <c r="M126" s="18"/>
      <c r="N126" s="18"/>
      <c r="O126" s="18"/>
      <c r="P126" s="24">
        <v>43457</v>
      </c>
      <c r="Q126" s="18" t="s">
        <v>149</v>
      </c>
      <c r="R126" s="18"/>
      <c r="S126" s="18"/>
      <c r="T126" s="18"/>
    </row>
    <row r="127" spans="1:20">
      <c r="A127" s="4">
        <v>123</v>
      </c>
      <c r="B127" s="17" t="s">
        <v>67</v>
      </c>
      <c r="C127" s="18" t="s">
        <v>197</v>
      </c>
      <c r="D127" s="18" t="s">
        <v>29</v>
      </c>
      <c r="E127" s="19"/>
      <c r="F127" s="18"/>
      <c r="G127" s="19">
        <v>30</v>
      </c>
      <c r="H127" s="19">
        <v>30</v>
      </c>
      <c r="I127" s="17">
        <f t="shared" ref="I127:I128" si="5">+G127+H127</f>
        <v>60</v>
      </c>
      <c r="J127" s="18">
        <v>8011914946</v>
      </c>
      <c r="K127" s="18"/>
      <c r="L127" s="18"/>
      <c r="M127" s="18"/>
      <c r="N127" s="18"/>
      <c r="O127" s="18"/>
      <c r="P127" s="24">
        <v>43458</v>
      </c>
      <c r="Q127" s="18" t="s">
        <v>150</v>
      </c>
      <c r="R127" s="18"/>
      <c r="S127" s="18"/>
      <c r="T127" s="18"/>
    </row>
    <row r="128" spans="1:20">
      <c r="A128" s="4">
        <v>124</v>
      </c>
      <c r="B128" s="17" t="s">
        <v>67</v>
      </c>
      <c r="C128" s="18" t="s">
        <v>198</v>
      </c>
      <c r="D128" s="18" t="s">
        <v>29</v>
      </c>
      <c r="E128" s="19"/>
      <c r="F128" s="18"/>
      <c r="G128" s="19">
        <v>40</v>
      </c>
      <c r="H128" s="19">
        <v>35</v>
      </c>
      <c r="I128" s="17">
        <f t="shared" si="5"/>
        <v>75</v>
      </c>
      <c r="J128" s="18">
        <v>7896537213</v>
      </c>
      <c r="K128" s="18"/>
      <c r="L128" s="18"/>
      <c r="M128" s="18"/>
      <c r="N128" s="18"/>
      <c r="O128" s="18"/>
      <c r="P128" s="24">
        <v>43458</v>
      </c>
      <c r="Q128" s="18" t="s">
        <v>150</v>
      </c>
      <c r="R128" s="18"/>
      <c r="S128" s="18"/>
      <c r="T128" s="18"/>
    </row>
    <row r="129" spans="1:20">
      <c r="A129" s="4">
        <v>125</v>
      </c>
      <c r="B129" s="17" t="s">
        <v>67</v>
      </c>
      <c r="C129" s="18"/>
      <c r="D129" s="18"/>
      <c r="E129" s="19"/>
      <c r="F129" s="18"/>
      <c r="G129" s="19"/>
      <c r="H129" s="19"/>
      <c r="I129" s="17"/>
      <c r="J129" s="18"/>
      <c r="K129" s="18"/>
      <c r="L129" s="18"/>
      <c r="M129" s="18"/>
      <c r="N129" s="18"/>
      <c r="O129" s="18"/>
      <c r="P129" s="24">
        <v>43459</v>
      </c>
      <c r="Q129" s="18" t="s">
        <v>160</v>
      </c>
      <c r="R129" s="18"/>
      <c r="S129" s="18"/>
      <c r="T129" s="18"/>
    </row>
    <row r="130" spans="1:20">
      <c r="A130" s="4">
        <v>126</v>
      </c>
      <c r="B130" s="17" t="s">
        <v>67</v>
      </c>
      <c r="C130" s="18" t="s">
        <v>199</v>
      </c>
      <c r="D130" s="18" t="s">
        <v>29</v>
      </c>
      <c r="E130" s="19"/>
      <c r="F130" s="18"/>
      <c r="G130" s="19">
        <v>13</v>
      </c>
      <c r="H130" s="19">
        <v>12</v>
      </c>
      <c r="I130" s="17">
        <f t="shared" ref="I130:I142" si="6">+G130+H130</f>
        <v>25</v>
      </c>
      <c r="J130" s="18">
        <v>7896757948</v>
      </c>
      <c r="K130" s="18"/>
      <c r="L130" s="18"/>
      <c r="M130" s="18"/>
      <c r="N130" s="18"/>
      <c r="O130" s="18"/>
      <c r="P130" s="24">
        <v>43460</v>
      </c>
      <c r="Q130" s="18" t="s">
        <v>161</v>
      </c>
      <c r="R130" s="18"/>
      <c r="S130" s="18"/>
      <c r="T130" s="18"/>
    </row>
    <row r="131" spans="1:20">
      <c r="A131" s="4">
        <v>127</v>
      </c>
      <c r="B131" s="17"/>
      <c r="C131" s="51" t="s">
        <v>200</v>
      </c>
      <c r="D131" s="18" t="s">
        <v>29</v>
      </c>
      <c r="E131" s="19"/>
      <c r="F131" s="18"/>
      <c r="G131" s="19">
        <v>20</v>
      </c>
      <c r="H131" s="19">
        <v>15</v>
      </c>
      <c r="I131" s="17">
        <f t="shared" si="6"/>
        <v>35</v>
      </c>
      <c r="J131" s="18">
        <v>9508996916</v>
      </c>
      <c r="K131" s="18"/>
      <c r="L131" s="18"/>
      <c r="M131" s="18"/>
      <c r="N131" s="18"/>
      <c r="O131" s="18"/>
      <c r="P131" s="24">
        <v>43460</v>
      </c>
      <c r="Q131" s="18" t="s">
        <v>161</v>
      </c>
      <c r="R131" s="18"/>
      <c r="S131" s="18"/>
      <c r="T131" s="18"/>
    </row>
    <row r="132" spans="1:20">
      <c r="A132" s="4">
        <v>128</v>
      </c>
      <c r="B132" s="17" t="s">
        <v>67</v>
      </c>
      <c r="C132" s="18" t="s">
        <v>201</v>
      </c>
      <c r="D132" s="18" t="s">
        <v>29</v>
      </c>
      <c r="E132" s="19"/>
      <c r="F132" s="18"/>
      <c r="G132" s="19">
        <v>30</v>
      </c>
      <c r="H132" s="19">
        <v>35</v>
      </c>
      <c r="I132" s="17">
        <f t="shared" si="6"/>
        <v>65</v>
      </c>
      <c r="J132" s="18">
        <v>9707381517</v>
      </c>
      <c r="K132" s="18"/>
      <c r="L132" s="18"/>
      <c r="M132" s="18"/>
      <c r="N132" s="18"/>
      <c r="O132" s="18"/>
      <c r="P132" s="24">
        <v>43460</v>
      </c>
      <c r="Q132" s="18" t="s">
        <v>161</v>
      </c>
      <c r="R132" s="18"/>
      <c r="S132" s="18"/>
      <c r="T132" s="18"/>
    </row>
    <row r="133" spans="1:20">
      <c r="A133" s="4">
        <v>129</v>
      </c>
      <c r="B133" s="17" t="s">
        <v>67</v>
      </c>
      <c r="C133" s="18" t="s">
        <v>202</v>
      </c>
      <c r="D133" s="18" t="s">
        <v>29</v>
      </c>
      <c r="E133" s="19"/>
      <c r="F133" s="18"/>
      <c r="G133" s="19">
        <v>31</v>
      </c>
      <c r="H133" s="19">
        <v>31</v>
      </c>
      <c r="I133" s="17">
        <f t="shared" si="6"/>
        <v>62</v>
      </c>
      <c r="J133" s="18">
        <v>8811824043</v>
      </c>
      <c r="K133" s="18"/>
      <c r="L133" s="18"/>
      <c r="M133" s="18"/>
      <c r="N133" s="18"/>
      <c r="O133" s="18"/>
      <c r="P133" s="24">
        <v>43461</v>
      </c>
      <c r="Q133" s="18" t="s">
        <v>162</v>
      </c>
      <c r="R133" s="18"/>
      <c r="S133" s="18"/>
      <c r="T133" s="18"/>
    </row>
    <row r="134" spans="1:20">
      <c r="A134" s="4">
        <v>130</v>
      </c>
      <c r="B134" s="17" t="s">
        <v>67</v>
      </c>
      <c r="C134" s="18" t="s">
        <v>203</v>
      </c>
      <c r="D134" s="18" t="s">
        <v>29</v>
      </c>
      <c r="E134" s="19"/>
      <c r="F134" s="18"/>
      <c r="G134" s="19">
        <v>31</v>
      </c>
      <c r="H134" s="19">
        <v>29</v>
      </c>
      <c r="I134" s="17">
        <f t="shared" si="6"/>
        <v>60</v>
      </c>
      <c r="J134" s="18">
        <v>7896783260</v>
      </c>
      <c r="K134" s="18"/>
      <c r="L134" s="18"/>
      <c r="M134" s="18"/>
      <c r="N134" s="18"/>
      <c r="O134" s="18"/>
      <c r="P134" s="24">
        <v>43461</v>
      </c>
      <c r="Q134" s="18" t="s">
        <v>162</v>
      </c>
      <c r="R134" s="18"/>
      <c r="S134" s="18"/>
      <c r="T134" s="18"/>
    </row>
    <row r="135" spans="1:20">
      <c r="A135" s="4">
        <v>131</v>
      </c>
      <c r="B135" s="17" t="s">
        <v>67</v>
      </c>
      <c r="C135" s="18" t="s">
        <v>205</v>
      </c>
      <c r="D135" s="18" t="s">
        <v>29</v>
      </c>
      <c r="E135" s="19"/>
      <c r="F135" s="18"/>
      <c r="G135" s="19">
        <v>27</v>
      </c>
      <c r="H135" s="19">
        <v>30</v>
      </c>
      <c r="I135" s="17">
        <f t="shared" si="6"/>
        <v>57</v>
      </c>
      <c r="J135" s="18">
        <v>8723806443</v>
      </c>
      <c r="K135" s="18"/>
      <c r="L135" s="18"/>
      <c r="M135" s="18"/>
      <c r="N135" s="18"/>
      <c r="O135" s="18"/>
      <c r="P135" s="24">
        <v>43462</v>
      </c>
      <c r="Q135" s="18" t="s">
        <v>163</v>
      </c>
      <c r="R135" s="18"/>
      <c r="S135" s="18"/>
      <c r="T135" s="18"/>
    </row>
    <row r="136" spans="1:20">
      <c r="A136" s="4">
        <v>132</v>
      </c>
      <c r="B136" s="17"/>
      <c r="C136" s="18" t="s">
        <v>204</v>
      </c>
      <c r="D136" s="18" t="s">
        <v>29</v>
      </c>
      <c r="E136" s="19"/>
      <c r="F136" s="18"/>
      <c r="G136" s="19">
        <v>24</v>
      </c>
      <c r="H136" s="19">
        <v>30</v>
      </c>
      <c r="I136" s="17">
        <f t="shared" si="6"/>
        <v>54</v>
      </c>
      <c r="J136" s="18">
        <v>8402058005</v>
      </c>
      <c r="K136" s="18"/>
      <c r="L136" s="18"/>
      <c r="M136" s="18"/>
      <c r="N136" s="18"/>
      <c r="O136" s="18"/>
      <c r="P136" s="24">
        <v>43462</v>
      </c>
      <c r="Q136" s="18" t="s">
        <v>163</v>
      </c>
      <c r="R136" s="18"/>
      <c r="S136" s="18"/>
      <c r="T136" s="18"/>
    </row>
    <row r="137" spans="1:20">
      <c r="A137" s="4">
        <v>133</v>
      </c>
      <c r="B137" s="17" t="s">
        <v>67</v>
      </c>
      <c r="C137" s="18" t="s">
        <v>206</v>
      </c>
      <c r="D137" s="18" t="s">
        <v>29</v>
      </c>
      <c r="E137" s="19"/>
      <c r="F137" s="18"/>
      <c r="G137" s="19">
        <v>10</v>
      </c>
      <c r="H137" s="19">
        <v>8</v>
      </c>
      <c r="I137" s="17">
        <f t="shared" si="6"/>
        <v>18</v>
      </c>
      <c r="J137" s="18">
        <v>9954673255</v>
      </c>
      <c r="K137" s="18"/>
      <c r="L137" s="18"/>
      <c r="M137" s="18"/>
      <c r="N137" s="18"/>
      <c r="O137" s="18"/>
      <c r="P137" s="24">
        <v>43462</v>
      </c>
      <c r="Q137" s="18" t="s">
        <v>163</v>
      </c>
      <c r="R137" s="18"/>
      <c r="S137" s="18"/>
      <c r="T137" s="18"/>
    </row>
    <row r="138" spans="1:20" ht="33">
      <c r="A138" s="4">
        <v>134</v>
      </c>
      <c r="B138" s="17" t="s">
        <v>67</v>
      </c>
      <c r="C138" s="18" t="s">
        <v>96</v>
      </c>
      <c r="D138" s="18"/>
      <c r="E138" s="19"/>
      <c r="F138" s="18"/>
      <c r="G138" s="19"/>
      <c r="H138" s="19"/>
      <c r="I138" s="17">
        <f t="shared" si="6"/>
        <v>0</v>
      </c>
      <c r="J138" s="18"/>
      <c r="K138" s="18"/>
      <c r="L138" s="18"/>
      <c r="M138" s="18"/>
      <c r="N138" s="18"/>
      <c r="O138" s="18"/>
      <c r="P138" s="24">
        <v>43463</v>
      </c>
      <c r="Q138" s="18" t="s">
        <v>148</v>
      </c>
      <c r="R138" s="18"/>
      <c r="S138" s="18"/>
      <c r="T138" s="18"/>
    </row>
    <row r="139" spans="1:20">
      <c r="A139" s="4">
        <v>135</v>
      </c>
      <c r="B139" s="17" t="s">
        <v>67</v>
      </c>
      <c r="C139" s="18"/>
      <c r="D139" s="18"/>
      <c r="E139" s="19"/>
      <c r="F139" s="18"/>
      <c r="G139" s="19"/>
      <c r="H139" s="19"/>
      <c r="I139" s="17">
        <f t="shared" si="6"/>
        <v>0</v>
      </c>
      <c r="J139" s="18"/>
      <c r="K139" s="18"/>
      <c r="L139" s="18"/>
      <c r="M139" s="18"/>
      <c r="N139" s="18"/>
      <c r="O139" s="18"/>
      <c r="P139" s="24">
        <v>43464</v>
      </c>
      <c r="Q139" s="18" t="s">
        <v>149</v>
      </c>
      <c r="R139" s="18"/>
      <c r="S139" s="18"/>
      <c r="T139" s="18"/>
    </row>
    <row r="140" spans="1:20">
      <c r="A140" s="4">
        <v>136</v>
      </c>
      <c r="B140" s="17" t="s">
        <v>67</v>
      </c>
      <c r="C140" s="18" t="s">
        <v>207</v>
      </c>
      <c r="D140" s="18" t="s">
        <v>29</v>
      </c>
      <c r="E140" s="19"/>
      <c r="F140" s="18"/>
      <c r="G140" s="19">
        <v>23</v>
      </c>
      <c r="H140" s="19">
        <v>24</v>
      </c>
      <c r="I140" s="17">
        <f t="shared" si="6"/>
        <v>47</v>
      </c>
      <c r="J140" s="18">
        <v>9957827155</v>
      </c>
      <c r="K140" s="18"/>
      <c r="L140" s="18"/>
      <c r="M140" s="18"/>
      <c r="N140" s="18"/>
      <c r="O140" s="18"/>
      <c r="P140" s="24">
        <v>43465</v>
      </c>
      <c r="Q140" s="18" t="s">
        <v>150</v>
      </c>
      <c r="R140" s="18"/>
      <c r="S140" s="18"/>
      <c r="T140" s="18"/>
    </row>
    <row r="141" spans="1:20">
      <c r="A141" s="4">
        <v>137</v>
      </c>
      <c r="B141" s="17"/>
      <c r="C141" s="18" t="s">
        <v>208</v>
      </c>
      <c r="D141" s="18" t="s">
        <v>29</v>
      </c>
      <c r="E141" s="19"/>
      <c r="F141" s="18"/>
      <c r="G141" s="19">
        <v>20</v>
      </c>
      <c r="H141" s="19">
        <v>22</v>
      </c>
      <c r="I141" s="17">
        <f t="shared" si="6"/>
        <v>42</v>
      </c>
      <c r="J141" s="18">
        <v>7896478457</v>
      </c>
      <c r="K141" s="18"/>
      <c r="L141" s="18"/>
      <c r="M141" s="18"/>
      <c r="N141" s="18"/>
      <c r="O141" s="18"/>
      <c r="P141" s="24">
        <v>43465</v>
      </c>
      <c r="Q141" s="18" t="s">
        <v>150</v>
      </c>
      <c r="R141" s="18"/>
      <c r="S141" s="18"/>
      <c r="T141" s="18"/>
    </row>
    <row r="142" spans="1:20">
      <c r="A142" s="4">
        <v>138</v>
      </c>
      <c r="B142" s="17" t="s">
        <v>67</v>
      </c>
      <c r="C142" s="18" t="s">
        <v>209</v>
      </c>
      <c r="D142" s="18" t="s">
        <v>29</v>
      </c>
      <c r="E142" s="19"/>
      <c r="F142" s="18"/>
      <c r="G142" s="19">
        <v>24</v>
      </c>
      <c r="H142" s="19">
        <v>25</v>
      </c>
      <c r="I142" s="17">
        <f t="shared" si="6"/>
        <v>49</v>
      </c>
      <c r="J142" s="18">
        <v>9707724698</v>
      </c>
      <c r="K142" s="18"/>
      <c r="L142" s="18"/>
      <c r="M142" s="18"/>
      <c r="N142" s="18"/>
      <c r="O142" s="18"/>
      <c r="P142" s="24">
        <v>43465</v>
      </c>
      <c r="Q142" s="18" t="s">
        <v>150</v>
      </c>
      <c r="R142" s="18"/>
      <c r="S142" s="18"/>
      <c r="T142" s="18"/>
    </row>
    <row r="143" spans="1:20">
      <c r="A143" s="4">
        <v>139</v>
      </c>
      <c r="B143" s="17"/>
      <c r="C143" s="18"/>
      <c r="D143" s="18"/>
      <c r="E143" s="19"/>
      <c r="F143" s="18"/>
      <c r="G143" s="19"/>
      <c r="H143" s="19"/>
      <c r="I143" s="17"/>
      <c r="J143" s="18"/>
      <c r="K143" s="18"/>
      <c r="L143" s="18"/>
      <c r="M143" s="18"/>
      <c r="N143" s="18"/>
      <c r="O143" s="18"/>
      <c r="P143" s="24"/>
      <c r="Q143" s="18"/>
      <c r="R143" s="18"/>
      <c r="S143" s="18"/>
      <c r="T143" s="18"/>
    </row>
    <row r="144" spans="1:20">
      <c r="A144" s="4">
        <v>140</v>
      </c>
      <c r="B144" s="17"/>
      <c r="C144" s="18"/>
      <c r="D144" s="18"/>
      <c r="E144" s="19"/>
      <c r="F144" s="18"/>
      <c r="G144" s="19"/>
      <c r="H144" s="19"/>
      <c r="I144" s="17"/>
      <c r="J144" s="18"/>
      <c r="K144" s="18"/>
      <c r="L144" s="18"/>
      <c r="M144" s="18"/>
      <c r="N144" s="18"/>
      <c r="O144" s="18"/>
      <c r="P144" s="24"/>
      <c r="Q144" s="18"/>
      <c r="R144" s="18"/>
      <c r="S144" s="18"/>
      <c r="T144" s="18"/>
    </row>
    <row r="145" spans="1:20">
      <c r="A145" s="4">
        <v>141</v>
      </c>
      <c r="B145" s="17"/>
      <c r="C145" s="18"/>
      <c r="D145" s="18"/>
      <c r="E145" s="19"/>
      <c r="F145" s="18"/>
      <c r="G145" s="19"/>
      <c r="H145" s="19"/>
      <c r="I145" s="17"/>
      <c r="J145" s="18"/>
      <c r="K145" s="18"/>
      <c r="L145" s="18"/>
      <c r="M145" s="18"/>
      <c r="N145" s="18"/>
      <c r="O145" s="18"/>
      <c r="P145" s="24"/>
      <c r="Q145" s="18"/>
      <c r="R145" s="18"/>
      <c r="S145" s="18"/>
      <c r="T145" s="18"/>
    </row>
    <row r="146" spans="1:20">
      <c r="A146" s="4">
        <v>142</v>
      </c>
      <c r="B146" s="17"/>
      <c r="C146" s="18"/>
      <c r="D146" s="18"/>
      <c r="E146" s="19"/>
      <c r="F146" s="18"/>
      <c r="G146" s="19"/>
      <c r="H146" s="19"/>
      <c r="I146" s="17"/>
      <c r="J146" s="18"/>
      <c r="K146" s="18"/>
      <c r="L146" s="18"/>
      <c r="M146" s="18"/>
      <c r="N146" s="18"/>
      <c r="O146" s="18"/>
      <c r="P146" s="24"/>
      <c r="Q146" s="18"/>
      <c r="R146" s="18"/>
      <c r="S146" s="18"/>
      <c r="T146" s="18"/>
    </row>
    <row r="147" spans="1:20">
      <c r="A147" s="4">
        <v>143</v>
      </c>
      <c r="B147" s="17"/>
      <c r="C147" s="18"/>
      <c r="D147" s="18"/>
      <c r="E147" s="19"/>
      <c r="F147" s="18"/>
      <c r="G147" s="19"/>
      <c r="H147" s="19"/>
      <c r="I147" s="17"/>
      <c r="J147" s="18"/>
      <c r="K147" s="18"/>
      <c r="L147" s="18"/>
      <c r="M147" s="18"/>
      <c r="N147" s="18"/>
      <c r="O147" s="18"/>
      <c r="P147" s="24"/>
      <c r="Q147" s="18"/>
      <c r="R147" s="18"/>
      <c r="S147" s="18"/>
      <c r="T147" s="18"/>
    </row>
    <row r="148" spans="1:20">
      <c r="A148" s="4">
        <v>144</v>
      </c>
      <c r="B148" s="17"/>
      <c r="C148" s="18"/>
      <c r="D148" s="18"/>
      <c r="E148" s="19"/>
      <c r="F148" s="18"/>
      <c r="G148" s="19"/>
      <c r="H148" s="19"/>
      <c r="I148" s="17"/>
      <c r="J148" s="18"/>
      <c r="K148" s="18"/>
      <c r="L148" s="18"/>
      <c r="M148" s="18"/>
      <c r="N148" s="18"/>
      <c r="O148" s="18"/>
      <c r="P148" s="24"/>
      <c r="Q148" s="18"/>
      <c r="R148" s="18"/>
      <c r="S148" s="18"/>
      <c r="T148" s="18"/>
    </row>
    <row r="149" spans="1:20">
      <c r="A149" s="4">
        <v>145</v>
      </c>
      <c r="B149" s="17"/>
      <c r="C149" s="18"/>
      <c r="D149" s="18"/>
      <c r="E149" s="19"/>
      <c r="F149" s="18"/>
      <c r="G149" s="19"/>
      <c r="H149" s="19"/>
      <c r="I149" s="17"/>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ref="I150:I164" si="7">+G150+H150</f>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7"/>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7"/>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7"/>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7"/>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7"/>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7"/>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7"/>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7"/>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7"/>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7"/>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7"/>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7"/>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7"/>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7"/>
        <v>0</v>
      </c>
      <c r="J164" s="18"/>
      <c r="K164" s="18"/>
      <c r="L164" s="18"/>
      <c r="M164" s="18"/>
      <c r="N164" s="18"/>
      <c r="O164" s="18"/>
      <c r="P164" s="24"/>
      <c r="Q164" s="18"/>
      <c r="R164" s="18"/>
      <c r="S164" s="18"/>
      <c r="T164" s="18"/>
    </row>
    <row r="165" spans="1:20">
      <c r="A165" s="21" t="s">
        <v>11</v>
      </c>
      <c r="B165" s="41"/>
      <c r="C165" s="21">
        <f>COUNTIFS(C5:C164,"*")</f>
        <v>124</v>
      </c>
      <c r="D165" s="21"/>
      <c r="E165" s="13"/>
      <c r="F165" s="21"/>
      <c r="G165" s="21">
        <f>SUM(G5:G164)</f>
        <v>3095</v>
      </c>
      <c r="H165" s="21">
        <f>SUM(H5:H164)</f>
        <v>2876</v>
      </c>
      <c r="I165" s="21">
        <f>SUM(I5:I164)</f>
        <v>5971</v>
      </c>
      <c r="J165" s="21"/>
      <c r="K165" s="21"/>
      <c r="L165" s="21"/>
      <c r="M165" s="21"/>
      <c r="N165" s="21"/>
      <c r="O165" s="21"/>
      <c r="P165" s="14"/>
      <c r="Q165" s="21"/>
      <c r="R165" s="21"/>
      <c r="S165" s="21"/>
      <c r="T165" s="12"/>
    </row>
    <row r="166" spans="1:20">
      <c r="A166" s="46" t="s">
        <v>66</v>
      </c>
      <c r="B166" s="10">
        <f>COUNTIF(B$5:B$164,"Team 1")</f>
        <v>69</v>
      </c>
      <c r="C166" s="46" t="s">
        <v>29</v>
      </c>
      <c r="D166" s="10">
        <f>COUNTIF(D5:D164,"Anganwadi")</f>
        <v>102</v>
      </c>
    </row>
    <row r="167" spans="1:20">
      <c r="A167" s="46" t="s">
        <v>67</v>
      </c>
      <c r="B167" s="10">
        <f>COUNTIF(B$6:B$164,"Team 2")</f>
        <v>64</v>
      </c>
      <c r="C167" s="46" t="s">
        <v>27</v>
      </c>
      <c r="D167" s="10">
        <f>COUNTIF(D5:D164,"School")</f>
        <v>12</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51"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D96" activePane="bottomRight" state="frozen"/>
      <selection pane="topRight" activeCell="C1" sqref="C1"/>
      <selection pane="bottomLeft" activeCell="A5" sqref="A5"/>
      <selection pane="bottomRight" activeCell="K109" sqref="K109"/>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56"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4" t="s">
        <v>672</v>
      </c>
      <c r="B1" s="124"/>
      <c r="C1" s="124"/>
      <c r="D1" s="125"/>
      <c r="E1" s="125"/>
      <c r="F1" s="125"/>
      <c r="G1" s="125"/>
      <c r="H1" s="125"/>
      <c r="I1" s="125"/>
      <c r="J1" s="125"/>
      <c r="K1" s="125"/>
      <c r="L1" s="125"/>
      <c r="M1" s="125"/>
      <c r="N1" s="125"/>
      <c r="O1" s="125"/>
      <c r="P1" s="125"/>
      <c r="Q1" s="125"/>
      <c r="R1" s="125"/>
      <c r="S1" s="125"/>
    </row>
    <row r="2" spans="1:20">
      <c r="A2" s="128" t="s">
        <v>63</v>
      </c>
      <c r="B2" s="129"/>
      <c r="C2" s="129"/>
      <c r="D2" s="25" t="s">
        <v>597</v>
      </c>
      <c r="E2" s="22"/>
      <c r="F2" s="22"/>
      <c r="G2" s="22"/>
      <c r="H2" s="22"/>
      <c r="I2" s="22"/>
      <c r="J2" s="53"/>
      <c r="K2" s="22"/>
      <c r="L2" s="22"/>
      <c r="M2" s="22"/>
      <c r="N2" s="22"/>
      <c r="O2" s="22"/>
      <c r="P2" s="22"/>
      <c r="Q2" s="22"/>
      <c r="R2" s="22"/>
      <c r="S2" s="22"/>
    </row>
    <row r="3" spans="1:20" ht="24" customHeight="1">
      <c r="A3" s="123" t="s">
        <v>14</v>
      </c>
      <c r="B3" s="126" t="s">
        <v>65</v>
      </c>
      <c r="C3" s="122" t="s">
        <v>7</v>
      </c>
      <c r="D3" s="122" t="s">
        <v>59</v>
      </c>
      <c r="E3" s="122" t="s">
        <v>16</v>
      </c>
      <c r="F3" s="130" t="s">
        <v>17</v>
      </c>
      <c r="G3" s="122" t="s">
        <v>8</v>
      </c>
      <c r="H3" s="122"/>
      <c r="I3" s="122"/>
      <c r="J3" s="135" t="s">
        <v>35</v>
      </c>
      <c r="K3" s="126" t="s">
        <v>37</v>
      </c>
      <c r="L3" s="126" t="s">
        <v>54</v>
      </c>
      <c r="M3" s="126" t="s">
        <v>55</v>
      </c>
      <c r="N3" s="126" t="s">
        <v>38</v>
      </c>
      <c r="O3" s="126" t="s">
        <v>39</v>
      </c>
      <c r="P3" s="123" t="s">
        <v>58</v>
      </c>
      <c r="Q3" s="122" t="s">
        <v>56</v>
      </c>
      <c r="R3" s="122" t="s">
        <v>36</v>
      </c>
      <c r="S3" s="122" t="s">
        <v>57</v>
      </c>
      <c r="T3" s="122" t="s">
        <v>13</v>
      </c>
    </row>
    <row r="4" spans="1:20" ht="25.5" customHeight="1">
      <c r="A4" s="123"/>
      <c r="B4" s="131"/>
      <c r="C4" s="122"/>
      <c r="D4" s="122"/>
      <c r="E4" s="122"/>
      <c r="F4" s="130"/>
      <c r="G4" s="23" t="s">
        <v>9</v>
      </c>
      <c r="H4" s="23" t="s">
        <v>10</v>
      </c>
      <c r="I4" s="23" t="s">
        <v>11</v>
      </c>
      <c r="J4" s="135"/>
      <c r="K4" s="127"/>
      <c r="L4" s="127"/>
      <c r="M4" s="127"/>
      <c r="N4" s="127"/>
      <c r="O4" s="127"/>
      <c r="P4" s="123"/>
      <c r="Q4" s="123"/>
      <c r="R4" s="122"/>
      <c r="S4" s="122"/>
      <c r="T4" s="122"/>
    </row>
    <row r="5" spans="1:20">
      <c r="A5" s="4">
        <v>1</v>
      </c>
      <c r="B5" s="17" t="s">
        <v>66</v>
      </c>
      <c r="C5" s="18"/>
      <c r="D5" s="18"/>
      <c r="E5" s="19"/>
      <c r="F5" s="18"/>
      <c r="G5" s="19"/>
      <c r="H5" s="19"/>
      <c r="I5" s="52">
        <f>G5+H5</f>
        <v>0</v>
      </c>
      <c r="J5" s="18"/>
      <c r="K5" s="18"/>
      <c r="L5" s="18"/>
      <c r="M5" s="18"/>
      <c r="N5" s="18"/>
      <c r="O5" s="18"/>
      <c r="P5" s="24">
        <v>43466</v>
      </c>
      <c r="Q5" s="18" t="s">
        <v>90</v>
      </c>
      <c r="R5" s="18"/>
      <c r="S5" s="18"/>
      <c r="T5" s="18"/>
    </row>
    <row r="6" spans="1:20" ht="33">
      <c r="A6" s="4">
        <v>2</v>
      </c>
      <c r="B6" s="17" t="s">
        <v>66</v>
      </c>
      <c r="C6" s="18" t="s">
        <v>519</v>
      </c>
      <c r="D6" s="18" t="s">
        <v>29</v>
      </c>
      <c r="E6" s="19">
        <v>329</v>
      </c>
      <c r="F6" s="18"/>
      <c r="G6" s="19">
        <v>41</v>
      </c>
      <c r="H6" s="19">
        <v>30</v>
      </c>
      <c r="I6" s="52">
        <f t="shared" ref="I6:I69" si="0">G6+H6</f>
        <v>71</v>
      </c>
      <c r="J6" s="18">
        <v>9864735571</v>
      </c>
      <c r="K6" s="18"/>
      <c r="L6" s="18"/>
      <c r="M6" s="18"/>
      <c r="N6" s="18"/>
      <c r="O6" s="18"/>
      <c r="P6" s="24">
        <v>43467</v>
      </c>
      <c r="Q6" s="18" t="s">
        <v>91</v>
      </c>
      <c r="R6" s="18"/>
      <c r="S6" s="18"/>
      <c r="T6" s="18"/>
    </row>
    <row r="7" spans="1:20" ht="33">
      <c r="A7" s="4">
        <v>3</v>
      </c>
      <c r="B7" s="17" t="s">
        <v>66</v>
      </c>
      <c r="C7" s="18" t="s">
        <v>520</v>
      </c>
      <c r="D7" s="18" t="s">
        <v>29</v>
      </c>
      <c r="E7" s="19">
        <v>330</v>
      </c>
      <c r="F7" s="18"/>
      <c r="G7" s="19">
        <v>41</v>
      </c>
      <c r="H7" s="19">
        <v>40</v>
      </c>
      <c r="I7" s="52">
        <f t="shared" si="0"/>
        <v>81</v>
      </c>
      <c r="J7" s="18">
        <v>9706979744</v>
      </c>
      <c r="K7" s="18"/>
      <c r="L7" s="18"/>
      <c r="M7" s="18"/>
      <c r="N7" s="18"/>
      <c r="O7" s="18"/>
      <c r="P7" s="24">
        <v>43467</v>
      </c>
      <c r="Q7" s="18" t="s">
        <v>91</v>
      </c>
      <c r="R7" s="18"/>
      <c r="S7" s="18"/>
      <c r="T7" s="18"/>
    </row>
    <row r="8" spans="1:20">
      <c r="A8" s="4">
        <v>4</v>
      </c>
      <c r="B8" s="17" t="s">
        <v>66</v>
      </c>
      <c r="C8" s="18" t="s">
        <v>521</v>
      </c>
      <c r="D8" s="18" t="s">
        <v>29</v>
      </c>
      <c r="E8" s="19">
        <v>331</v>
      </c>
      <c r="F8" s="18"/>
      <c r="G8" s="19">
        <v>30</v>
      </c>
      <c r="H8" s="19">
        <v>30</v>
      </c>
      <c r="I8" s="52">
        <f t="shared" si="0"/>
        <v>60</v>
      </c>
      <c r="J8" s="54">
        <v>9954269667</v>
      </c>
      <c r="K8" s="18"/>
      <c r="L8" s="18"/>
      <c r="M8" s="18"/>
      <c r="N8" s="18"/>
      <c r="O8" s="18"/>
      <c r="P8" s="24">
        <v>43468</v>
      </c>
      <c r="Q8" s="18" t="s">
        <v>92</v>
      </c>
      <c r="R8" s="18"/>
      <c r="S8" s="18"/>
      <c r="T8" s="18"/>
    </row>
    <row r="9" spans="1:20">
      <c r="A9" s="4">
        <v>5</v>
      </c>
      <c r="B9" s="17" t="s">
        <v>66</v>
      </c>
      <c r="C9" s="18" t="s">
        <v>522</v>
      </c>
      <c r="D9" s="18" t="s">
        <v>29</v>
      </c>
      <c r="E9" s="19">
        <v>332</v>
      </c>
      <c r="F9" s="18"/>
      <c r="G9" s="19">
        <v>65</v>
      </c>
      <c r="H9" s="19">
        <v>45</v>
      </c>
      <c r="I9" s="52">
        <f t="shared" si="0"/>
        <v>110</v>
      </c>
      <c r="J9" s="18">
        <v>9954226132</v>
      </c>
      <c r="K9" s="18"/>
      <c r="L9" s="18"/>
      <c r="M9" s="18"/>
      <c r="N9" s="18"/>
      <c r="O9" s="18"/>
      <c r="P9" s="24">
        <v>43468</v>
      </c>
      <c r="Q9" s="18" t="s">
        <v>92</v>
      </c>
      <c r="R9" s="18"/>
      <c r="S9" s="18"/>
      <c r="T9" s="18"/>
    </row>
    <row r="10" spans="1:20">
      <c r="A10" s="4">
        <v>6</v>
      </c>
      <c r="B10" s="17" t="s">
        <v>66</v>
      </c>
      <c r="C10" s="18" t="s">
        <v>523</v>
      </c>
      <c r="D10" s="18" t="s">
        <v>29</v>
      </c>
      <c r="E10" s="19">
        <v>333</v>
      </c>
      <c r="F10" s="18"/>
      <c r="G10" s="19">
        <v>45</v>
      </c>
      <c r="H10" s="19">
        <v>40</v>
      </c>
      <c r="I10" s="52">
        <f t="shared" si="0"/>
        <v>85</v>
      </c>
      <c r="J10" s="18">
        <v>7896721585</v>
      </c>
      <c r="K10" s="18"/>
      <c r="L10" s="18"/>
      <c r="M10" s="18"/>
      <c r="N10" s="18"/>
      <c r="O10" s="18"/>
      <c r="P10" s="24">
        <v>43469</v>
      </c>
      <c r="Q10" s="18" t="s">
        <v>93</v>
      </c>
      <c r="R10" s="18"/>
      <c r="S10" s="18"/>
      <c r="T10" s="18"/>
    </row>
    <row r="11" spans="1:20">
      <c r="A11" s="4">
        <v>7</v>
      </c>
      <c r="B11" s="17" t="s">
        <v>66</v>
      </c>
      <c r="C11" s="18" t="s">
        <v>524</v>
      </c>
      <c r="D11" s="18" t="s">
        <v>29</v>
      </c>
      <c r="E11" s="19">
        <v>342</v>
      </c>
      <c r="F11" s="18"/>
      <c r="G11" s="19">
        <v>16</v>
      </c>
      <c r="H11" s="19">
        <v>10</v>
      </c>
      <c r="I11" s="52">
        <f t="shared" si="0"/>
        <v>26</v>
      </c>
      <c r="J11" s="18">
        <v>9954292265</v>
      </c>
      <c r="K11" s="18"/>
      <c r="L11" s="18"/>
      <c r="M11" s="18"/>
      <c r="N11" s="18"/>
      <c r="O11" s="18"/>
      <c r="P11" s="24">
        <v>43469</v>
      </c>
      <c r="Q11" s="18" t="s">
        <v>93</v>
      </c>
      <c r="R11" s="18"/>
      <c r="S11" s="18"/>
      <c r="T11" s="18"/>
    </row>
    <row r="12" spans="1:20">
      <c r="A12" s="4">
        <v>8</v>
      </c>
      <c r="B12" s="17" t="s">
        <v>66</v>
      </c>
      <c r="C12" s="18" t="s">
        <v>525</v>
      </c>
      <c r="D12" s="18" t="s">
        <v>29</v>
      </c>
      <c r="E12" s="19">
        <v>343</v>
      </c>
      <c r="F12" s="18"/>
      <c r="G12" s="19">
        <v>35</v>
      </c>
      <c r="H12" s="19">
        <v>20</v>
      </c>
      <c r="I12" s="52">
        <f t="shared" si="0"/>
        <v>55</v>
      </c>
      <c r="J12" s="18">
        <v>9085220361</v>
      </c>
      <c r="K12" s="18"/>
      <c r="L12" s="18"/>
      <c r="M12" s="18"/>
      <c r="N12" s="18"/>
      <c r="O12" s="18"/>
      <c r="P12" s="24">
        <v>43469</v>
      </c>
      <c r="Q12" s="18" t="s">
        <v>93</v>
      </c>
      <c r="R12" s="18"/>
      <c r="S12" s="18"/>
      <c r="T12" s="18"/>
    </row>
    <row r="13" spans="1:20" ht="33">
      <c r="A13" s="4">
        <v>9</v>
      </c>
      <c r="B13" s="17" t="s">
        <v>66</v>
      </c>
      <c r="C13" s="18" t="s">
        <v>96</v>
      </c>
      <c r="D13" s="18"/>
      <c r="E13" s="19"/>
      <c r="F13" s="18"/>
      <c r="G13" s="19"/>
      <c r="H13" s="19"/>
      <c r="I13" s="52">
        <f t="shared" si="0"/>
        <v>0</v>
      </c>
      <c r="J13" s="18"/>
      <c r="K13" s="18"/>
      <c r="L13" s="18"/>
      <c r="M13" s="18"/>
      <c r="N13" s="18"/>
      <c r="O13" s="18"/>
      <c r="P13" s="24">
        <v>43470</v>
      </c>
      <c r="Q13" s="18" t="s">
        <v>94</v>
      </c>
      <c r="R13" s="18"/>
      <c r="S13" s="18"/>
      <c r="T13" s="18"/>
    </row>
    <row r="14" spans="1:20">
      <c r="A14" s="4">
        <v>10</v>
      </c>
      <c r="B14" s="17" t="s">
        <v>66</v>
      </c>
      <c r="C14" s="18" t="s">
        <v>95</v>
      </c>
      <c r="D14" s="18"/>
      <c r="E14" s="19"/>
      <c r="F14" s="18"/>
      <c r="G14" s="19"/>
      <c r="H14" s="19"/>
      <c r="I14" s="52">
        <f t="shared" si="0"/>
        <v>0</v>
      </c>
      <c r="J14" s="18"/>
      <c r="K14" s="18"/>
      <c r="L14" s="18"/>
      <c r="M14" s="18"/>
      <c r="N14" s="18"/>
      <c r="O14" s="18"/>
      <c r="P14" s="24">
        <v>43471</v>
      </c>
      <c r="Q14" s="18" t="s">
        <v>95</v>
      </c>
      <c r="R14" s="18"/>
      <c r="S14" s="18"/>
      <c r="T14" s="18"/>
    </row>
    <row r="15" spans="1:20">
      <c r="A15" s="4">
        <v>11</v>
      </c>
      <c r="B15" s="17" t="s">
        <v>66</v>
      </c>
      <c r="C15" s="18" t="s">
        <v>526</v>
      </c>
      <c r="D15" s="18" t="s">
        <v>29</v>
      </c>
      <c r="E15" s="19">
        <v>340</v>
      </c>
      <c r="F15" s="18"/>
      <c r="G15" s="19">
        <v>35</v>
      </c>
      <c r="H15" s="19">
        <v>40</v>
      </c>
      <c r="I15" s="52">
        <f t="shared" si="0"/>
        <v>75</v>
      </c>
      <c r="J15" s="18">
        <v>9678338845</v>
      </c>
      <c r="K15" s="18"/>
      <c r="L15" s="18"/>
      <c r="M15" s="18"/>
      <c r="N15" s="18"/>
      <c r="O15" s="18"/>
      <c r="P15" s="24">
        <v>43472</v>
      </c>
      <c r="Q15" s="18" t="s">
        <v>89</v>
      </c>
      <c r="R15" s="18"/>
      <c r="S15" s="18"/>
      <c r="T15" s="18"/>
    </row>
    <row r="16" spans="1:20">
      <c r="A16" s="4">
        <v>12</v>
      </c>
      <c r="B16" s="17" t="s">
        <v>66</v>
      </c>
      <c r="C16" s="18" t="s">
        <v>527</v>
      </c>
      <c r="D16" s="18" t="s">
        <v>29</v>
      </c>
      <c r="E16" s="19">
        <v>341</v>
      </c>
      <c r="F16" s="18"/>
      <c r="G16" s="19">
        <v>45</v>
      </c>
      <c r="H16" s="19">
        <v>30</v>
      </c>
      <c r="I16" s="52">
        <f t="shared" si="0"/>
        <v>75</v>
      </c>
      <c r="J16" s="18">
        <v>8011113910</v>
      </c>
      <c r="K16" s="18"/>
      <c r="L16" s="18"/>
      <c r="M16" s="18"/>
      <c r="N16" s="18"/>
      <c r="O16" s="18"/>
      <c r="P16" s="24">
        <v>43472</v>
      </c>
      <c r="Q16" s="18" t="s">
        <v>89</v>
      </c>
      <c r="R16" s="18"/>
      <c r="S16" s="18"/>
      <c r="T16" s="18"/>
    </row>
    <row r="17" spans="1:20">
      <c r="A17" s="4">
        <v>13</v>
      </c>
      <c r="B17" s="17" t="s">
        <v>66</v>
      </c>
      <c r="C17" s="18" t="s">
        <v>528</v>
      </c>
      <c r="D17" s="18" t="s">
        <v>29</v>
      </c>
      <c r="E17" s="19">
        <v>338</v>
      </c>
      <c r="F17" s="18"/>
      <c r="G17" s="19">
        <v>50</v>
      </c>
      <c r="H17" s="19">
        <v>25</v>
      </c>
      <c r="I17" s="52">
        <f t="shared" si="0"/>
        <v>75</v>
      </c>
      <c r="J17" s="18">
        <v>9707844289</v>
      </c>
      <c r="K17" s="18"/>
      <c r="L17" s="18"/>
      <c r="M17" s="18"/>
      <c r="N17" s="18"/>
      <c r="O17" s="18"/>
      <c r="P17" s="24">
        <v>43473</v>
      </c>
      <c r="Q17" s="18" t="s">
        <v>90</v>
      </c>
      <c r="R17" s="18"/>
      <c r="S17" s="18"/>
      <c r="T17" s="18"/>
    </row>
    <row r="18" spans="1:20">
      <c r="A18" s="4">
        <v>14</v>
      </c>
      <c r="B18" s="17" t="s">
        <v>66</v>
      </c>
      <c r="C18" s="18" t="s">
        <v>529</v>
      </c>
      <c r="D18" s="18" t="s">
        <v>29</v>
      </c>
      <c r="E18" s="19">
        <v>346</v>
      </c>
      <c r="F18" s="18"/>
      <c r="G18" s="19">
        <v>39</v>
      </c>
      <c r="H18" s="19">
        <v>20</v>
      </c>
      <c r="I18" s="52">
        <f t="shared" si="0"/>
        <v>59</v>
      </c>
      <c r="J18" s="18">
        <v>9957480220</v>
      </c>
      <c r="K18" s="18"/>
      <c r="L18" s="18"/>
      <c r="M18" s="18"/>
      <c r="N18" s="18"/>
      <c r="O18" s="18"/>
      <c r="P18" s="24">
        <v>43473</v>
      </c>
      <c r="Q18" s="18" t="s">
        <v>90</v>
      </c>
      <c r="R18" s="18"/>
      <c r="S18" s="18"/>
      <c r="T18" s="18"/>
    </row>
    <row r="19" spans="1:20" ht="33">
      <c r="A19" s="4">
        <v>15</v>
      </c>
      <c r="B19" s="17" t="s">
        <v>66</v>
      </c>
      <c r="C19" s="18" t="s">
        <v>530</v>
      </c>
      <c r="D19" s="18" t="s">
        <v>29</v>
      </c>
      <c r="E19" s="19">
        <v>344</v>
      </c>
      <c r="F19" s="18"/>
      <c r="G19" s="19">
        <v>30</v>
      </c>
      <c r="H19" s="19">
        <v>30</v>
      </c>
      <c r="I19" s="52">
        <f t="shared" si="0"/>
        <v>60</v>
      </c>
      <c r="J19" s="18">
        <v>8011214020</v>
      </c>
      <c r="K19" s="18"/>
      <c r="L19" s="18"/>
      <c r="M19" s="18"/>
      <c r="N19" s="18"/>
      <c r="O19" s="18"/>
      <c r="P19" s="24">
        <v>43474</v>
      </c>
      <c r="Q19" s="18" t="s">
        <v>91</v>
      </c>
      <c r="R19" s="18"/>
      <c r="S19" s="18"/>
      <c r="T19" s="18"/>
    </row>
    <row r="20" spans="1:20" ht="33">
      <c r="A20" s="4">
        <v>16</v>
      </c>
      <c r="B20" s="17" t="s">
        <v>66</v>
      </c>
      <c r="C20" s="18" t="s">
        <v>531</v>
      </c>
      <c r="D20" s="18" t="s">
        <v>29</v>
      </c>
      <c r="E20" s="19">
        <v>345</v>
      </c>
      <c r="F20" s="18"/>
      <c r="G20" s="19">
        <v>30</v>
      </c>
      <c r="H20" s="19">
        <v>38</v>
      </c>
      <c r="I20" s="52">
        <f t="shared" si="0"/>
        <v>68</v>
      </c>
      <c r="J20" s="18">
        <v>9678864834</v>
      </c>
      <c r="K20" s="18"/>
      <c r="L20" s="18"/>
      <c r="M20" s="18"/>
      <c r="N20" s="18"/>
      <c r="O20" s="18"/>
      <c r="P20" s="24">
        <v>43474</v>
      </c>
      <c r="Q20" s="18" t="s">
        <v>91</v>
      </c>
      <c r="R20" s="18"/>
      <c r="S20" s="18"/>
      <c r="T20" s="18"/>
    </row>
    <row r="21" spans="1:20">
      <c r="A21" s="4">
        <v>17</v>
      </c>
      <c r="B21" s="17" t="s">
        <v>66</v>
      </c>
      <c r="C21" s="18" t="s">
        <v>532</v>
      </c>
      <c r="D21" s="18" t="s">
        <v>29</v>
      </c>
      <c r="E21" s="19">
        <v>356</v>
      </c>
      <c r="F21" s="18"/>
      <c r="G21" s="19">
        <v>30</v>
      </c>
      <c r="H21" s="19">
        <v>30</v>
      </c>
      <c r="I21" s="52">
        <f t="shared" si="0"/>
        <v>60</v>
      </c>
      <c r="J21" s="18">
        <v>7035399427</v>
      </c>
      <c r="K21" s="18"/>
      <c r="L21" s="18"/>
      <c r="M21" s="18"/>
      <c r="N21" s="18"/>
      <c r="O21" s="18"/>
      <c r="P21" s="24">
        <v>43475</v>
      </c>
      <c r="Q21" s="18" t="s">
        <v>92</v>
      </c>
      <c r="R21" s="18"/>
      <c r="S21" s="18"/>
      <c r="T21" s="18"/>
    </row>
    <row r="22" spans="1:20">
      <c r="A22" s="4">
        <v>18</v>
      </c>
      <c r="B22" s="17" t="s">
        <v>66</v>
      </c>
      <c r="C22" s="18" t="s">
        <v>533</v>
      </c>
      <c r="D22" s="18" t="s">
        <v>29</v>
      </c>
      <c r="E22" s="19">
        <v>357</v>
      </c>
      <c r="F22" s="18"/>
      <c r="G22" s="19">
        <v>46</v>
      </c>
      <c r="H22" s="19">
        <v>20</v>
      </c>
      <c r="I22" s="52">
        <f t="shared" si="0"/>
        <v>66</v>
      </c>
      <c r="J22" s="18">
        <v>9954907603</v>
      </c>
      <c r="K22" s="18"/>
      <c r="L22" s="18"/>
      <c r="M22" s="18"/>
      <c r="N22" s="18"/>
      <c r="O22" s="18"/>
      <c r="P22" s="24">
        <v>43475</v>
      </c>
      <c r="Q22" s="18" t="s">
        <v>92</v>
      </c>
      <c r="R22" s="18"/>
      <c r="S22" s="18"/>
      <c r="T22" s="18"/>
    </row>
    <row r="23" spans="1:20">
      <c r="A23" s="4">
        <v>19</v>
      </c>
      <c r="B23" s="17" t="s">
        <v>66</v>
      </c>
      <c r="C23" s="18" t="s">
        <v>534</v>
      </c>
      <c r="D23" s="18" t="s">
        <v>29</v>
      </c>
      <c r="E23" s="19">
        <v>368</v>
      </c>
      <c r="F23" s="18"/>
      <c r="G23" s="19">
        <v>48</v>
      </c>
      <c r="H23" s="19">
        <v>40</v>
      </c>
      <c r="I23" s="52">
        <f t="shared" si="0"/>
        <v>88</v>
      </c>
      <c r="J23" s="18">
        <v>9707841855</v>
      </c>
      <c r="K23" s="18"/>
      <c r="L23" s="18"/>
      <c r="M23" s="18"/>
      <c r="N23" s="18"/>
      <c r="O23" s="18"/>
      <c r="P23" s="24">
        <v>43476</v>
      </c>
      <c r="Q23" s="18" t="s">
        <v>93</v>
      </c>
      <c r="R23" s="18"/>
      <c r="S23" s="18"/>
      <c r="T23" s="18"/>
    </row>
    <row r="24" spans="1:20">
      <c r="A24" s="4">
        <v>20</v>
      </c>
      <c r="B24" s="17" t="s">
        <v>66</v>
      </c>
      <c r="C24" s="18" t="s">
        <v>535</v>
      </c>
      <c r="D24" s="18" t="s">
        <v>29</v>
      </c>
      <c r="E24" s="19">
        <v>387</v>
      </c>
      <c r="F24" s="18"/>
      <c r="G24" s="19">
        <v>40</v>
      </c>
      <c r="H24" s="19">
        <v>40</v>
      </c>
      <c r="I24" s="52">
        <f t="shared" si="0"/>
        <v>80</v>
      </c>
      <c r="J24" s="18">
        <v>9678778599</v>
      </c>
      <c r="K24" s="18"/>
      <c r="L24" s="18"/>
      <c r="M24" s="18"/>
      <c r="N24" s="18"/>
      <c r="O24" s="18"/>
      <c r="P24" s="24">
        <v>43476</v>
      </c>
      <c r="Q24" s="18" t="s">
        <v>93</v>
      </c>
      <c r="R24" s="18"/>
      <c r="S24" s="18"/>
      <c r="T24" s="18"/>
    </row>
    <row r="25" spans="1:20" ht="33">
      <c r="A25" s="4">
        <v>21</v>
      </c>
      <c r="B25" s="17" t="s">
        <v>66</v>
      </c>
      <c r="C25" s="18" t="s">
        <v>96</v>
      </c>
      <c r="D25" s="18"/>
      <c r="E25" s="19"/>
      <c r="F25" s="18"/>
      <c r="G25" s="19"/>
      <c r="H25" s="19"/>
      <c r="I25" s="52">
        <f t="shared" si="0"/>
        <v>0</v>
      </c>
      <c r="J25" s="18"/>
      <c r="K25" s="18"/>
      <c r="L25" s="18"/>
      <c r="M25" s="18"/>
      <c r="N25" s="18"/>
      <c r="O25" s="18"/>
      <c r="P25" s="24">
        <v>43477</v>
      </c>
      <c r="Q25" s="18" t="s">
        <v>94</v>
      </c>
      <c r="R25" s="18"/>
      <c r="S25" s="18"/>
      <c r="T25" s="18"/>
    </row>
    <row r="26" spans="1:20">
      <c r="A26" s="4">
        <v>22</v>
      </c>
      <c r="B26" s="17" t="s">
        <v>66</v>
      </c>
      <c r="C26" s="18" t="s">
        <v>95</v>
      </c>
      <c r="D26" s="18"/>
      <c r="E26" s="19"/>
      <c r="F26" s="18"/>
      <c r="G26" s="19"/>
      <c r="H26" s="19"/>
      <c r="I26" s="52">
        <f t="shared" si="0"/>
        <v>0</v>
      </c>
      <c r="J26" s="18"/>
      <c r="K26" s="18"/>
      <c r="L26" s="18"/>
      <c r="M26" s="18"/>
      <c r="N26" s="18"/>
      <c r="O26" s="18"/>
      <c r="P26" s="24">
        <v>43478</v>
      </c>
      <c r="Q26" s="18" t="s">
        <v>95</v>
      </c>
      <c r="R26" s="18"/>
      <c r="S26" s="18"/>
      <c r="T26" s="18"/>
    </row>
    <row r="27" spans="1:20" ht="33">
      <c r="A27" s="4">
        <v>23</v>
      </c>
      <c r="B27" s="17" t="s">
        <v>66</v>
      </c>
      <c r="C27" s="18"/>
      <c r="D27" s="18"/>
      <c r="E27" s="19"/>
      <c r="F27" s="18"/>
      <c r="G27" s="19"/>
      <c r="H27" s="19"/>
      <c r="I27" s="52">
        <f t="shared" si="0"/>
        <v>0</v>
      </c>
      <c r="J27" s="18"/>
      <c r="K27" s="18"/>
      <c r="L27" s="18"/>
      <c r="M27" s="18"/>
      <c r="N27" s="18"/>
      <c r="O27" s="18"/>
      <c r="P27" s="24">
        <v>43479</v>
      </c>
      <c r="Q27" s="18" t="s">
        <v>89</v>
      </c>
      <c r="R27" s="18"/>
      <c r="S27" s="18"/>
      <c r="T27" s="18" t="s">
        <v>536</v>
      </c>
    </row>
    <row r="28" spans="1:20" ht="33">
      <c r="A28" s="4">
        <v>24</v>
      </c>
      <c r="B28" s="17" t="s">
        <v>66</v>
      </c>
      <c r="C28" s="18"/>
      <c r="D28" s="18"/>
      <c r="E28" s="19"/>
      <c r="F28" s="18"/>
      <c r="G28" s="19"/>
      <c r="H28" s="19"/>
      <c r="I28" s="52">
        <f t="shared" si="0"/>
        <v>0</v>
      </c>
      <c r="J28" s="18"/>
      <c r="K28" s="18"/>
      <c r="L28" s="18"/>
      <c r="M28" s="18"/>
      <c r="N28" s="18"/>
      <c r="O28" s="18"/>
      <c r="P28" s="24">
        <v>43480</v>
      </c>
      <c r="Q28" s="18" t="s">
        <v>90</v>
      </c>
      <c r="R28" s="18"/>
      <c r="S28" s="18"/>
      <c r="T28" s="18" t="s">
        <v>536</v>
      </c>
    </row>
    <row r="29" spans="1:20" ht="33">
      <c r="A29" s="4">
        <v>25</v>
      </c>
      <c r="B29" s="17" t="s">
        <v>66</v>
      </c>
      <c r="C29" s="18" t="s">
        <v>537</v>
      </c>
      <c r="D29" s="18" t="s">
        <v>29</v>
      </c>
      <c r="E29" s="19">
        <v>390</v>
      </c>
      <c r="F29" s="18"/>
      <c r="G29" s="19">
        <v>46</v>
      </c>
      <c r="H29" s="19">
        <v>30</v>
      </c>
      <c r="I29" s="52">
        <f t="shared" si="0"/>
        <v>76</v>
      </c>
      <c r="J29" s="18">
        <v>9678266490</v>
      </c>
      <c r="K29" s="18"/>
      <c r="L29" s="18"/>
      <c r="M29" s="18"/>
      <c r="N29" s="18"/>
      <c r="O29" s="18"/>
      <c r="P29" s="24">
        <v>43481</v>
      </c>
      <c r="Q29" s="18" t="s">
        <v>91</v>
      </c>
      <c r="R29" s="18"/>
      <c r="S29" s="18"/>
      <c r="T29" s="18"/>
    </row>
    <row r="30" spans="1:20" ht="33">
      <c r="A30" s="4">
        <v>26</v>
      </c>
      <c r="B30" s="17" t="s">
        <v>66</v>
      </c>
      <c r="C30" s="18" t="s">
        <v>538</v>
      </c>
      <c r="D30" s="18" t="s">
        <v>29</v>
      </c>
      <c r="E30" s="19">
        <v>391</v>
      </c>
      <c r="F30" s="18"/>
      <c r="G30" s="19">
        <v>52</v>
      </c>
      <c r="H30" s="19">
        <v>40</v>
      </c>
      <c r="I30" s="52">
        <f t="shared" si="0"/>
        <v>92</v>
      </c>
      <c r="J30" s="18">
        <v>8011330157</v>
      </c>
      <c r="K30" s="18"/>
      <c r="L30" s="18"/>
      <c r="M30" s="18"/>
      <c r="N30" s="18"/>
      <c r="O30" s="18"/>
      <c r="P30" s="24">
        <v>43481</v>
      </c>
      <c r="Q30" s="18" t="s">
        <v>91</v>
      </c>
      <c r="R30" s="18"/>
      <c r="S30" s="18"/>
      <c r="T30" s="18"/>
    </row>
    <row r="31" spans="1:20" ht="33">
      <c r="A31" s="4">
        <v>27</v>
      </c>
      <c r="B31" s="17" t="s">
        <v>66</v>
      </c>
      <c r="C31" s="18"/>
      <c r="D31" s="18"/>
      <c r="E31" s="19"/>
      <c r="F31" s="18"/>
      <c r="G31" s="19"/>
      <c r="H31" s="19"/>
      <c r="I31" s="52">
        <f t="shared" si="0"/>
        <v>0</v>
      </c>
      <c r="J31" s="18"/>
      <c r="K31" s="18"/>
      <c r="L31" s="18"/>
      <c r="M31" s="18"/>
      <c r="N31" s="18"/>
      <c r="O31" s="18"/>
      <c r="P31" s="24">
        <v>43482</v>
      </c>
      <c r="Q31" s="18" t="s">
        <v>92</v>
      </c>
      <c r="R31" s="18"/>
      <c r="S31" s="18"/>
      <c r="T31" s="18" t="s">
        <v>539</v>
      </c>
    </row>
    <row r="32" spans="1:20">
      <c r="A32" s="4">
        <v>28</v>
      </c>
      <c r="B32" s="17" t="s">
        <v>66</v>
      </c>
      <c r="C32" s="18" t="s">
        <v>540</v>
      </c>
      <c r="D32" s="18" t="s">
        <v>29</v>
      </c>
      <c r="E32" s="19">
        <v>392</v>
      </c>
      <c r="F32" s="18"/>
      <c r="G32" s="19">
        <v>36</v>
      </c>
      <c r="H32" s="19">
        <v>40</v>
      </c>
      <c r="I32" s="52">
        <f t="shared" si="0"/>
        <v>76</v>
      </c>
      <c r="J32" s="18">
        <v>9678715297</v>
      </c>
      <c r="K32" s="18"/>
      <c r="L32" s="18"/>
      <c r="M32" s="18"/>
      <c r="N32" s="18"/>
      <c r="O32" s="18"/>
      <c r="P32" s="24">
        <v>43483</v>
      </c>
      <c r="Q32" s="18" t="s">
        <v>93</v>
      </c>
      <c r="R32" s="18"/>
      <c r="S32" s="18"/>
      <c r="T32" s="18"/>
    </row>
    <row r="33" spans="1:20">
      <c r="A33" s="4">
        <v>29</v>
      </c>
      <c r="B33" s="17" t="s">
        <v>66</v>
      </c>
      <c r="C33" s="18" t="s">
        <v>541</v>
      </c>
      <c r="D33" s="18" t="s">
        <v>29</v>
      </c>
      <c r="E33" s="19"/>
      <c r="F33" s="18"/>
      <c r="G33" s="19">
        <v>54</v>
      </c>
      <c r="H33" s="19">
        <v>50</v>
      </c>
      <c r="I33" s="52">
        <f t="shared" si="0"/>
        <v>104</v>
      </c>
      <c r="J33" s="18">
        <v>7896356492</v>
      </c>
      <c r="K33" s="18"/>
      <c r="L33" s="18"/>
      <c r="M33" s="18"/>
      <c r="N33" s="18"/>
      <c r="O33" s="18"/>
      <c r="P33" s="24">
        <v>43483</v>
      </c>
      <c r="Q33" s="18" t="s">
        <v>93</v>
      </c>
      <c r="R33" s="18"/>
      <c r="S33" s="18"/>
      <c r="T33" s="18"/>
    </row>
    <row r="34" spans="1:20" ht="33">
      <c r="A34" s="4">
        <v>30</v>
      </c>
      <c r="B34" s="17" t="s">
        <v>66</v>
      </c>
      <c r="C34" s="18" t="s">
        <v>96</v>
      </c>
      <c r="D34" s="18"/>
      <c r="E34" s="19"/>
      <c r="F34" s="18"/>
      <c r="G34" s="19"/>
      <c r="H34" s="19"/>
      <c r="I34" s="52">
        <f t="shared" si="0"/>
        <v>0</v>
      </c>
      <c r="J34" s="18"/>
      <c r="K34" s="18"/>
      <c r="L34" s="18"/>
      <c r="M34" s="18"/>
      <c r="N34" s="18"/>
      <c r="O34" s="18"/>
      <c r="P34" s="24">
        <v>43484</v>
      </c>
      <c r="Q34" s="18" t="s">
        <v>94</v>
      </c>
      <c r="R34" s="18"/>
      <c r="S34" s="18"/>
      <c r="T34" s="18"/>
    </row>
    <row r="35" spans="1:20">
      <c r="A35" s="4">
        <v>31</v>
      </c>
      <c r="B35" s="17" t="s">
        <v>66</v>
      </c>
      <c r="C35" s="18" t="s">
        <v>95</v>
      </c>
      <c r="D35" s="18"/>
      <c r="E35" s="19"/>
      <c r="F35" s="18"/>
      <c r="G35" s="19"/>
      <c r="H35" s="19"/>
      <c r="I35" s="52">
        <f t="shared" si="0"/>
        <v>0</v>
      </c>
      <c r="J35" s="18"/>
      <c r="K35" s="18"/>
      <c r="L35" s="18"/>
      <c r="M35" s="18"/>
      <c r="N35" s="18"/>
      <c r="O35" s="18"/>
      <c r="P35" s="24">
        <v>43485</v>
      </c>
      <c r="Q35" s="18" t="s">
        <v>95</v>
      </c>
      <c r="R35" s="18"/>
      <c r="S35" s="18"/>
      <c r="T35" s="18"/>
    </row>
    <row r="36" spans="1:20">
      <c r="A36" s="4">
        <v>32</v>
      </c>
      <c r="B36" s="17" t="s">
        <v>66</v>
      </c>
      <c r="C36" s="18" t="s">
        <v>542</v>
      </c>
      <c r="D36" s="18" t="s">
        <v>29</v>
      </c>
      <c r="E36" s="19">
        <v>394</v>
      </c>
      <c r="F36" s="18"/>
      <c r="G36" s="19">
        <v>47</v>
      </c>
      <c r="H36" s="19">
        <v>30</v>
      </c>
      <c r="I36" s="52">
        <f t="shared" si="0"/>
        <v>77</v>
      </c>
      <c r="J36" s="18">
        <v>8472071868</v>
      </c>
      <c r="K36" s="18"/>
      <c r="L36" s="18"/>
      <c r="M36" s="18"/>
      <c r="N36" s="18"/>
      <c r="O36" s="18"/>
      <c r="P36" s="24">
        <v>43486</v>
      </c>
      <c r="Q36" s="18" t="s">
        <v>89</v>
      </c>
      <c r="R36" s="18"/>
      <c r="S36" s="18"/>
      <c r="T36" s="18"/>
    </row>
    <row r="37" spans="1:20">
      <c r="A37" s="4">
        <v>33</v>
      </c>
      <c r="B37" s="17" t="s">
        <v>66</v>
      </c>
      <c r="C37" s="18" t="s">
        <v>543</v>
      </c>
      <c r="D37" s="18" t="s">
        <v>29</v>
      </c>
      <c r="E37" s="19">
        <v>552</v>
      </c>
      <c r="F37" s="18"/>
      <c r="G37" s="19">
        <v>40</v>
      </c>
      <c r="H37" s="19">
        <v>40</v>
      </c>
      <c r="I37" s="52">
        <f t="shared" si="0"/>
        <v>80</v>
      </c>
      <c r="J37" s="18">
        <v>7636076463</v>
      </c>
      <c r="K37" s="18"/>
      <c r="L37" s="18"/>
      <c r="M37" s="18"/>
      <c r="N37" s="18"/>
      <c r="O37" s="18"/>
      <c r="P37" s="24">
        <v>43486</v>
      </c>
      <c r="Q37" s="18" t="s">
        <v>89</v>
      </c>
      <c r="R37" s="18"/>
      <c r="S37" s="18"/>
      <c r="T37" s="18"/>
    </row>
    <row r="38" spans="1:20">
      <c r="A38" s="4">
        <v>34</v>
      </c>
      <c r="B38" s="17" t="s">
        <v>66</v>
      </c>
      <c r="C38" s="18" t="s">
        <v>544</v>
      </c>
      <c r="D38" s="18" t="s">
        <v>29</v>
      </c>
      <c r="E38" s="19">
        <v>399</v>
      </c>
      <c r="F38" s="18"/>
      <c r="G38" s="19">
        <v>44</v>
      </c>
      <c r="H38" s="19">
        <v>40</v>
      </c>
      <c r="I38" s="52">
        <f t="shared" si="0"/>
        <v>84</v>
      </c>
      <c r="J38" s="18">
        <v>7896356514</v>
      </c>
      <c r="K38" s="18"/>
      <c r="L38" s="18"/>
      <c r="M38" s="18"/>
      <c r="N38" s="18"/>
      <c r="O38" s="18"/>
      <c r="P38" s="24">
        <v>43487</v>
      </c>
      <c r="Q38" s="18" t="s">
        <v>90</v>
      </c>
      <c r="R38" s="18"/>
      <c r="S38" s="18"/>
      <c r="T38" s="18"/>
    </row>
    <row r="39" spans="1:20">
      <c r="A39" s="4">
        <v>35</v>
      </c>
      <c r="B39" s="17" t="s">
        <v>66</v>
      </c>
      <c r="C39" s="18" t="s">
        <v>545</v>
      </c>
      <c r="D39" s="18" t="s">
        <v>29</v>
      </c>
      <c r="E39" s="19">
        <v>400</v>
      </c>
      <c r="F39" s="18"/>
      <c r="G39" s="19">
        <v>32</v>
      </c>
      <c r="H39" s="19">
        <v>30</v>
      </c>
      <c r="I39" s="52">
        <f t="shared" si="0"/>
        <v>62</v>
      </c>
      <c r="J39" s="18">
        <v>9954234036</v>
      </c>
      <c r="K39" s="18"/>
      <c r="L39" s="18"/>
      <c r="M39" s="18"/>
      <c r="N39" s="18"/>
      <c r="O39" s="18"/>
      <c r="P39" s="24">
        <v>43487</v>
      </c>
      <c r="Q39" s="18" t="s">
        <v>90</v>
      </c>
      <c r="R39" s="18"/>
      <c r="S39" s="18"/>
      <c r="T39" s="18"/>
    </row>
    <row r="40" spans="1:20" ht="33">
      <c r="A40" s="4">
        <v>36</v>
      </c>
      <c r="B40" s="17" t="s">
        <v>66</v>
      </c>
      <c r="C40" s="18"/>
      <c r="D40" s="18"/>
      <c r="E40" s="19"/>
      <c r="F40" s="18"/>
      <c r="G40" s="19"/>
      <c r="H40" s="19"/>
      <c r="I40" s="52">
        <f t="shared" si="0"/>
        <v>0</v>
      </c>
      <c r="J40" s="18"/>
      <c r="K40" s="18"/>
      <c r="L40" s="18"/>
      <c r="M40" s="18"/>
      <c r="N40" s="18"/>
      <c r="O40" s="18"/>
      <c r="P40" s="24">
        <v>43488</v>
      </c>
      <c r="Q40" s="18" t="s">
        <v>91</v>
      </c>
      <c r="R40" s="18"/>
      <c r="S40" s="18"/>
      <c r="T40" s="18" t="s">
        <v>546</v>
      </c>
    </row>
    <row r="41" spans="1:20">
      <c r="A41" s="4">
        <v>37</v>
      </c>
      <c r="B41" s="17" t="s">
        <v>66</v>
      </c>
      <c r="C41" s="18" t="s">
        <v>547</v>
      </c>
      <c r="D41" s="18" t="s">
        <v>29</v>
      </c>
      <c r="E41" s="19">
        <v>402</v>
      </c>
      <c r="F41" s="18"/>
      <c r="G41" s="19">
        <v>48</v>
      </c>
      <c r="H41" s="19">
        <v>30</v>
      </c>
      <c r="I41" s="52">
        <f t="shared" si="0"/>
        <v>78</v>
      </c>
      <c r="J41" s="18">
        <v>7896306184</v>
      </c>
      <c r="K41" s="18"/>
      <c r="L41" s="18"/>
      <c r="M41" s="18"/>
      <c r="N41" s="18"/>
      <c r="O41" s="18"/>
      <c r="P41" s="24">
        <v>43489</v>
      </c>
      <c r="Q41" s="18" t="s">
        <v>92</v>
      </c>
      <c r="R41" s="18"/>
      <c r="S41" s="18"/>
      <c r="T41" s="18"/>
    </row>
    <row r="42" spans="1:20">
      <c r="A42" s="4">
        <v>38</v>
      </c>
      <c r="B42" s="17" t="s">
        <v>66</v>
      </c>
      <c r="C42" s="18" t="s">
        <v>548</v>
      </c>
      <c r="D42" s="18" t="s">
        <v>29</v>
      </c>
      <c r="E42" s="19">
        <v>401</v>
      </c>
      <c r="F42" s="18"/>
      <c r="G42" s="19">
        <v>38</v>
      </c>
      <c r="H42" s="19">
        <v>30</v>
      </c>
      <c r="I42" s="52">
        <f t="shared" si="0"/>
        <v>68</v>
      </c>
      <c r="J42" s="18">
        <v>9954397303</v>
      </c>
      <c r="K42" s="18"/>
      <c r="L42" s="18"/>
      <c r="M42" s="18"/>
      <c r="N42" s="18"/>
      <c r="O42" s="18"/>
      <c r="P42" s="24">
        <v>43489</v>
      </c>
      <c r="Q42" s="18" t="s">
        <v>92</v>
      </c>
      <c r="R42" s="18"/>
      <c r="S42" s="18"/>
      <c r="T42" s="18"/>
    </row>
    <row r="43" spans="1:20">
      <c r="A43" s="4">
        <v>39</v>
      </c>
      <c r="B43" s="17" t="s">
        <v>66</v>
      </c>
      <c r="C43" s="18" t="s">
        <v>549</v>
      </c>
      <c r="D43" s="18" t="s">
        <v>29</v>
      </c>
      <c r="E43" s="19">
        <v>409</v>
      </c>
      <c r="F43" s="18"/>
      <c r="G43" s="19">
        <v>74</v>
      </c>
      <c r="H43" s="19">
        <v>40</v>
      </c>
      <c r="I43" s="52">
        <f t="shared" si="0"/>
        <v>114</v>
      </c>
      <c r="J43" s="18">
        <v>8473095613</v>
      </c>
      <c r="K43" s="18"/>
      <c r="L43" s="18"/>
      <c r="M43" s="18"/>
      <c r="N43" s="18"/>
      <c r="O43" s="18"/>
      <c r="P43" s="24">
        <v>43490</v>
      </c>
      <c r="Q43" s="18" t="s">
        <v>93</v>
      </c>
      <c r="R43" s="18"/>
      <c r="S43" s="18"/>
      <c r="T43" s="18"/>
    </row>
    <row r="44" spans="1:20" ht="33">
      <c r="A44" s="4">
        <v>40</v>
      </c>
      <c r="B44" s="17" t="s">
        <v>66</v>
      </c>
      <c r="C44" s="18"/>
      <c r="D44" s="18"/>
      <c r="E44" s="19"/>
      <c r="F44" s="18"/>
      <c r="G44" s="19"/>
      <c r="H44" s="19"/>
      <c r="I44" s="52">
        <f t="shared" si="0"/>
        <v>0</v>
      </c>
      <c r="J44" s="18"/>
      <c r="K44" s="18"/>
      <c r="L44" s="18"/>
      <c r="M44" s="18"/>
      <c r="N44" s="18"/>
      <c r="O44" s="18"/>
      <c r="P44" s="24">
        <v>43491</v>
      </c>
      <c r="Q44" s="18" t="s">
        <v>94</v>
      </c>
      <c r="R44" s="18"/>
      <c r="S44" s="18"/>
      <c r="T44" s="18" t="s">
        <v>550</v>
      </c>
    </row>
    <row r="45" spans="1:20">
      <c r="A45" s="4">
        <v>41</v>
      </c>
      <c r="B45" s="17" t="s">
        <v>66</v>
      </c>
      <c r="C45" s="18"/>
      <c r="D45" s="18"/>
      <c r="E45" s="19"/>
      <c r="F45" s="18"/>
      <c r="G45" s="19"/>
      <c r="H45" s="19"/>
      <c r="I45" s="52">
        <f t="shared" si="0"/>
        <v>0</v>
      </c>
      <c r="J45" s="18"/>
      <c r="K45" s="18"/>
      <c r="L45" s="18"/>
      <c r="M45" s="18"/>
      <c r="N45" s="18"/>
      <c r="O45" s="18"/>
      <c r="P45" s="24">
        <v>43492</v>
      </c>
      <c r="Q45" s="18" t="s">
        <v>95</v>
      </c>
      <c r="R45" s="18"/>
      <c r="S45" s="18"/>
      <c r="T45" s="18"/>
    </row>
    <row r="46" spans="1:20">
      <c r="A46" s="4">
        <v>42</v>
      </c>
      <c r="B46" s="17" t="s">
        <v>66</v>
      </c>
      <c r="C46" s="18" t="s">
        <v>551</v>
      </c>
      <c r="D46" s="18" t="s">
        <v>29</v>
      </c>
      <c r="E46" s="19">
        <v>403</v>
      </c>
      <c r="F46" s="18"/>
      <c r="G46" s="19">
        <v>46</v>
      </c>
      <c r="H46" s="19">
        <v>40</v>
      </c>
      <c r="I46" s="52">
        <f t="shared" si="0"/>
        <v>86</v>
      </c>
      <c r="J46" s="18">
        <v>9954458253</v>
      </c>
      <c r="K46" s="18"/>
      <c r="L46" s="18"/>
      <c r="M46" s="18"/>
      <c r="N46" s="18"/>
      <c r="O46" s="18"/>
      <c r="P46" s="24">
        <v>43493</v>
      </c>
      <c r="Q46" s="18" t="s">
        <v>89</v>
      </c>
      <c r="R46" s="18"/>
      <c r="S46" s="18"/>
      <c r="T46" s="18"/>
    </row>
    <row r="47" spans="1:20">
      <c r="A47" s="4">
        <v>43</v>
      </c>
      <c r="B47" s="17" t="s">
        <v>66</v>
      </c>
      <c r="C47" s="18" t="s">
        <v>552</v>
      </c>
      <c r="D47" s="18" t="s">
        <v>29</v>
      </c>
      <c r="E47" s="19">
        <v>404</v>
      </c>
      <c r="F47" s="18"/>
      <c r="G47" s="19">
        <v>45</v>
      </c>
      <c r="H47" s="19">
        <v>35</v>
      </c>
      <c r="I47" s="52">
        <f t="shared" si="0"/>
        <v>80</v>
      </c>
      <c r="J47" s="18">
        <v>9678686762</v>
      </c>
      <c r="K47" s="18"/>
      <c r="L47" s="18"/>
      <c r="M47" s="18"/>
      <c r="N47" s="18"/>
      <c r="O47" s="18"/>
      <c r="P47" s="24">
        <v>43493</v>
      </c>
      <c r="Q47" s="18" t="s">
        <v>89</v>
      </c>
      <c r="R47" s="18"/>
      <c r="S47" s="18"/>
      <c r="T47" s="18"/>
    </row>
    <row r="48" spans="1:20">
      <c r="A48" s="4">
        <v>44</v>
      </c>
      <c r="B48" s="17" t="s">
        <v>66</v>
      </c>
      <c r="C48" s="18" t="s">
        <v>553</v>
      </c>
      <c r="D48" s="18" t="s">
        <v>29</v>
      </c>
      <c r="E48" s="19">
        <v>405</v>
      </c>
      <c r="F48" s="18"/>
      <c r="G48" s="19">
        <v>46</v>
      </c>
      <c r="H48" s="19">
        <v>40</v>
      </c>
      <c r="I48" s="52">
        <f t="shared" si="0"/>
        <v>86</v>
      </c>
      <c r="J48" s="18">
        <v>9678586095</v>
      </c>
      <c r="K48" s="18"/>
      <c r="L48" s="18"/>
      <c r="M48" s="18"/>
      <c r="N48" s="18"/>
      <c r="O48" s="18"/>
      <c r="P48" s="24">
        <v>43494</v>
      </c>
      <c r="Q48" s="18" t="s">
        <v>90</v>
      </c>
      <c r="R48" s="18"/>
      <c r="S48" s="18"/>
      <c r="T48" s="18"/>
    </row>
    <row r="49" spans="1:20">
      <c r="A49" s="4">
        <v>45</v>
      </c>
      <c r="B49" s="17" t="s">
        <v>66</v>
      </c>
      <c r="C49" s="18" t="s">
        <v>554</v>
      </c>
      <c r="D49" s="18" t="s">
        <v>29</v>
      </c>
      <c r="E49" s="19">
        <v>406</v>
      </c>
      <c r="F49" s="18"/>
      <c r="G49" s="19">
        <v>40</v>
      </c>
      <c r="H49" s="19">
        <v>40</v>
      </c>
      <c r="I49" s="52">
        <f t="shared" si="0"/>
        <v>80</v>
      </c>
      <c r="J49" s="18">
        <v>9957150028</v>
      </c>
      <c r="K49" s="18"/>
      <c r="L49" s="18"/>
      <c r="M49" s="18"/>
      <c r="N49" s="18"/>
      <c r="O49" s="18"/>
      <c r="P49" s="24">
        <v>43494</v>
      </c>
      <c r="Q49" s="18" t="s">
        <v>90</v>
      </c>
      <c r="R49" s="18"/>
      <c r="S49" s="18"/>
      <c r="T49" s="18"/>
    </row>
    <row r="50" spans="1:20" ht="33">
      <c r="A50" s="4">
        <v>46</v>
      </c>
      <c r="B50" s="17" t="s">
        <v>66</v>
      </c>
      <c r="C50" s="18" t="s">
        <v>555</v>
      </c>
      <c r="D50" s="18" t="s">
        <v>29</v>
      </c>
      <c r="E50" s="19">
        <v>407</v>
      </c>
      <c r="F50" s="18"/>
      <c r="G50" s="19">
        <v>31</v>
      </c>
      <c r="H50" s="19">
        <v>20</v>
      </c>
      <c r="I50" s="52">
        <f t="shared" si="0"/>
        <v>51</v>
      </c>
      <c r="J50" s="18">
        <v>9957026455</v>
      </c>
      <c r="K50" s="18"/>
      <c r="L50" s="18"/>
      <c r="M50" s="18"/>
      <c r="N50" s="18"/>
      <c r="O50" s="18"/>
      <c r="P50" s="24">
        <v>43495</v>
      </c>
      <c r="Q50" s="18" t="s">
        <v>91</v>
      </c>
      <c r="R50" s="18"/>
      <c r="S50" s="18"/>
      <c r="T50" s="18"/>
    </row>
    <row r="51" spans="1:20" ht="33">
      <c r="A51" s="4">
        <v>47</v>
      </c>
      <c r="B51" s="17" t="s">
        <v>66</v>
      </c>
      <c r="C51" s="18" t="s">
        <v>556</v>
      </c>
      <c r="D51" s="18" t="s">
        <v>29</v>
      </c>
      <c r="E51" s="19">
        <v>408</v>
      </c>
      <c r="F51" s="18"/>
      <c r="G51" s="19">
        <v>62</v>
      </c>
      <c r="H51" s="19">
        <v>50</v>
      </c>
      <c r="I51" s="52">
        <f t="shared" si="0"/>
        <v>112</v>
      </c>
      <c r="J51" s="18">
        <v>7896605455</v>
      </c>
      <c r="K51" s="18"/>
      <c r="L51" s="18"/>
      <c r="M51" s="18"/>
      <c r="N51" s="18"/>
      <c r="O51" s="18"/>
      <c r="P51" s="24">
        <v>43495</v>
      </c>
      <c r="Q51" s="18" t="s">
        <v>91</v>
      </c>
      <c r="R51" s="18"/>
      <c r="S51" s="18"/>
      <c r="T51" s="18"/>
    </row>
    <row r="52" spans="1:20" ht="33">
      <c r="A52" s="4">
        <v>48</v>
      </c>
      <c r="B52" s="17" t="s">
        <v>66</v>
      </c>
      <c r="C52" s="18" t="s">
        <v>124</v>
      </c>
      <c r="D52" s="18"/>
      <c r="E52" s="19"/>
      <c r="F52" s="18"/>
      <c r="G52" s="19"/>
      <c r="H52" s="19"/>
      <c r="I52" s="52">
        <f t="shared" si="0"/>
        <v>0</v>
      </c>
      <c r="J52" s="18"/>
      <c r="K52" s="18"/>
      <c r="L52" s="18"/>
      <c r="M52" s="18"/>
      <c r="N52" s="18"/>
      <c r="O52" s="18"/>
      <c r="P52" s="24">
        <v>43496</v>
      </c>
      <c r="Q52" s="18" t="s">
        <v>92</v>
      </c>
      <c r="R52" s="18"/>
      <c r="S52" s="18"/>
      <c r="T52" s="18" t="s">
        <v>557</v>
      </c>
    </row>
    <row r="53" spans="1:20">
      <c r="A53" s="4">
        <v>49</v>
      </c>
      <c r="B53" s="17"/>
      <c r="C53" s="18"/>
      <c r="D53" s="18"/>
      <c r="E53" s="19"/>
      <c r="F53" s="18"/>
      <c r="G53" s="19"/>
      <c r="H53" s="19"/>
      <c r="I53" s="52">
        <f t="shared" si="0"/>
        <v>0</v>
      </c>
      <c r="J53" s="18"/>
      <c r="K53" s="18"/>
      <c r="L53" s="18"/>
      <c r="M53" s="18"/>
      <c r="N53" s="18"/>
      <c r="O53" s="18"/>
      <c r="P53" s="24"/>
      <c r="Q53" s="18"/>
      <c r="R53" s="18"/>
      <c r="S53" s="18"/>
      <c r="T53" s="18"/>
    </row>
    <row r="54" spans="1:20">
      <c r="A54" s="4">
        <v>50</v>
      </c>
      <c r="B54" s="17"/>
      <c r="C54" s="18"/>
      <c r="D54" s="18"/>
      <c r="E54" s="19"/>
      <c r="F54" s="18"/>
      <c r="G54" s="19"/>
      <c r="H54" s="19"/>
      <c r="I54" s="52">
        <f t="shared" si="0"/>
        <v>0</v>
      </c>
      <c r="J54" s="18"/>
      <c r="K54" s="18"/>
      <c r="L54" s="18"/>
      <c r="M54" s="18"/>
      <c r="N54" s="18"/>
      <c r="O54" s="18"/>
      <c r="P54" s="24"/>
      <c r="Q54" s="18"/>
      <c r="R54" s="18"/>
      <c r="S54" s="18"/>
      <c r="T54" s="18"/>
    </row>
    <row r="55" spans="1:20">
      <c r="A55" s="4">
        <v>51</v>
      </c>
      <c r="B55" s="17" t="s">
        <v>67</v>
      </c>
      <c r="C55" s="18"/>
      <c r="D55" s="18"/>
      <c r="E55" s="19"/>
      <c r="F55" s="18"/>
      <c r="G55" s="19"/>
      <c r="H55" s="19"/>
      <c r="I55" s="52">
        <f t="shared" si="0"/>
        <v>0</v>
      </c>
      <c r="J55" s="18"/>
      <c r="K55" s="18"/>
      <c r="L55" s="18"/>
      <c r="M55" s="18"/>
      <c r="N55" s="18"/>
      <c r="O55" s="18"/>
      <c r="P55" s="24">
        <v>43466</v>
      </c>
      <c r="Q55" s="18" t="s">
        <v>90</v>
      </c>
      <c r="R55" s="18"/>
      <c r="S55" s="18"/>
      <c r="T55" s="18"/>
    </row>
    <row r="56" spans="1:20" ht="33">
      <c r="A56" s="4">
        <v>52</v>
      </c>
      <c r="B56" s="17" t="s">
        <v>67</v>
      </c>
      <c r="C56" s="18" t="s">
        <v>558</v>
      </c>
      <c r="D56" s="18" t="s">
        <v>29</v>
      </c>
      <c r="E56" s="19"/>
      <c r="F56" s="18"/>
      <c r="G56" s="19">
        <v>17</v>
      </c>
      <c r="H56" s="19">
        <v>15</v>
      </c>
      <c r="I56" s="52">
        <f t="shared" si="0"/>
        <v>32</v>
      </c>
      <c r="J56" s="17">
        <v>9401814708</v>
      </c>
      <c r="K56" s="18"/>
      <c r="L56" s="18"/>
      <c r="M56" s="18"/>
      <c r="N56" s="18"/>
      <c r="O56" s="18"/>
      <c r="P56" s="24">
        <v>43467</v>
      </c>
      <c r="Q56" s="18" t="s">
        <v>91</v>
      </c>
      <c r="R56" s="18"/>
      <c r="S56" s="18"/>
      <c r="T56" s="18"/>
    </row>
    <row r="57" spans="1:20" ht="33">
      <c r="A57" s="4">
        <v>53</v>
      </c>
      <c r="B57" s="17" t="s">
        <v>67</v>
      </c>
      <c r="C57" s="18" t="s">
        <v>559</v>
      </c>
      <c r="D57" s="18" t="s">
        <v>29</v>
      </c>
      <c r="E57" s="19"/>
      <c r="F57" s="18"/>
      <c r="G57" s="19">
        <v>13</v>
      </c>
      <c r="H57" s="19">
        <v>12</v>
      </c>
      <c r="I57" s="52">
        <f t="shared" si="0"/>
        <v>25</v>
      </c>
      <c r="J57" s="18">
        <v>9859117895</v>
      </c>
      <c r="K57" s="18"/>
      <c r="L57" s="18"/>
      <c r="M57" s="18"/>
      <c r="N57" s="18"/>
      <c r="O57" s="18"/>
      <c r="P57" s="24">
        <v>43467</v>
      </c>
      <c r="Q57" s="18" t="s">
        <v>91</v>
      </c>
      <c r="R57" s="18"/>
      <c r="S57" s="18"/>
      <c r="T57" s="18"/>
    </row>
    <row r="58" spans="1:20" ht="33">
      <c r="A58" s="4">
        <v>54</v>
      </c>
      <c r="B58" s="17" t="s">
        <v>67</v>
      </c>
      <c r="C58" s="18" t="s">
        <v>560</v>
      </c>
      <c r="D58" s="18" t="s">
        <v>29</v>
      </c>
      <c r="E58" s="19"/>
      <c r="F58" s="18"/>
      <c r="G58" s="19">
        <v>17</v>
      </c>
      <c r="H58" s="19">
        <v>18</v>
      </c>
      <c r="I58" s="52">
        <f t="shared" si="0"/>
        <v>35</v>
      </c>
      <c r="J58" s="18">
        <v>9678855279</v>
      </c>
      <c r="K58" s="18"/>
      <c r="L58" s="18"/>
      <c r="M58" s="18"/>
      <c r="N58" s="18"/>
      <c r="O58" s="18"/>
      <c r="P58" s="24">
        <v>43467</v>
      </c>
      <c r="Q58" s="18" t="s">
        <v>91</v>
      </c>
      <c r="R58" s="18"/>
      <c r="S58" s="18"/>
      <c r="T58" s="18"/>
    </row>
    <row r="59" spans="1:20" ht="33">
      <c r="A59" s="4">
        <v>55</v>
      </c>
      <c r="B59" s="17" t="s">
        <v>67</v>
      </c>
      <c r="C59" s="18" t="s">
        <v>561</v>
      </c>
      <c r="D59" s="18" t="s">
        <v>29</v>
      </c>
      <c r="E59" s="19"/>
      <c r="F59" s="18"/>
      <c r="G59" s="19">
        <v>11</v>
      </c>
      <c r="H59" s="19">
        <v>12</v>
      </c>
      <c r="I59" s="52">
        <f t="shared" si="0"/>
        <v>23</v>
      </c>
      <c r="J59" s="18">
        <v>8011434884</v>
      </c>
      <c r="K59" s="18"/>
      <c r="L59" s="18"/>
      <c r="M59" s="18"/>
      <c r="N59" s="18"/>
      <c r="O59" s="18"/>
      <c r="P59" s="24">
        <v>43467</v>
      </c>
      <c r="Q59" s="18" t="s">
        <v>91</v>
      </c>
      <c r="R59" s="18"/>
      <c r="S59" s="18"/>
      <c r="T59" s="18"/>
    </row>
    <row r="60" spans="1:20">
      <c r="A60" s="4">
        <v>56</v>
      </c>
      <c r="B60" s="17" t="s">
        <v>67</v>
      </c>
      <c r="C60" s="18" t="s">
        <v>562</v>
      </c>
      <c r="D60" s="18" t="s">
        <v>29</v>
      </c>
      <c r="E60" s="19"/>
      <c r="F60" s="18"/>
      <c r="G60" s="19">
        <v>31</v>
      </c>
      <c r="H60" s="19">
        <v>32</v>
      </c>
      <c r="I60" s="52">
        <f t="shared" si="0"/>
        <v>63</v>
      </c>
      <c r="J60" s="18">
        <v>9706318351</v>
      </c>
      <c r="K60" s="18"/>
      <c r="L60" s="18"/>
      <c r="M60" s="18"/>
      <c r="N60" s="18"/>
      <c r="O60" s="18"/>
      <c r="P60" s="24">
        <v>43468</v>
      </c>
      <c r="Q60" s="18" t="s">
        <v>92</v>
      </c>
      <c r="R60" s="18"/>
      <c r="S60" s="18"/>
      <c r="T60" s="18"/>
    </row>
    <row r="61" spans="1:20">
      <c r="A61" s="4">
        <v>57</v>
      </c>
      <c r="B61" s="17" t="s">
        <v>67</v>
      </c>
      <c r="C61" s="18" t="s">
        <v>563</v>
      </c>
      <c r="D61" s="18" t="s">
        <v>29</v>
      </c>
      <c r="E61" s="19"/>
      <c r="F61" s="18"/>
      <c r="G61" s="19">
        <v>30</v>
      </c>
      <c r="H61" s="19">
        <v>32</v>
      </c>
      <c r="I61" s="52">
        <f t="shared" si="0"/>
        <v>62</v>
      </c>
      <c r="J61" s="18">
        <v>8474052590</v>
      </c>
      <c r="K61" s="18"/>
      <c r="L61" s="18"/>
      <c r="M61" s="18"/>
      <c r="N61" s="18"/>
      <c r="O61" s="18"/>
      <c r="P61" s="24">
        <v>43468</v>
      </c>
      <c r="Q61" s="18" t="s">
        <v>92</v>
      </c>
      <c r="R61" s="18"/>
      <c r="S61" s="18"/>
      <c r="T61" s="18"/>
    </row>
    <row r="62" spans="1:20">
      <c r="A62" s="4">
        <v>58</v>
      </c>
      <c r="B62" s="17" t="s">
        <v>67</v>
      </c>
      <c r="C62" s="18" t="s">
        <v>564</v>
      </c>
      <c r="D62" s="18" t="s">
        <v>29</v>
      </c>
      <c r="E62" s="19"/>
      <c r="F62" s="18"/>
      <c r="G62" s="19">
        <v>29</v>
      </c>
      <c r="H62" s="19">
        <v>32</v>
      </c>
      <c r="I62" s="52">
        <f t="shared" si="0"/>
        <v>61</v>
      </c>
      <c r="J62" s="18">
        <v>9133092332</v>
      </c>
      <c r="K62" s="18"/>
      <c r="L62" s="18"/>
      <c r="M62" s="18"/>
      <c r="N62" s="18"/>
      <c r="O62" s="18"/>
      <c r="P62" s="24">
        <v>43469</v>
      </c>
      <c r="Q62" s="18" t="s">
        <v>93</v>
      </c>
      <c r="R62" s="18"/>
      <c r="S62" s="18"/>
      <c r="T62" s="18"/>
    </row>
    <row r="63" spans="1:20">
      <c r="A63" s="4">
        <v>59</v>
      </c>
      <c r="B63" s="17" t="s">
        <v>67</v>
      </c>
      <c r="C63" s="18" t="s">
        <v>565</v>
      </c>
      <c r="D63" s="18" t="s">
        <v>29</v>
      </c>
      <c r="E63" s="19"/>
      <c r="F63" s="18"/>
      <c r="G63" s="19">
        <v>35</v>
      </c>
      <c r="H63" s="19">
        <v>30</v>
      </c>
      <c r="I63" s="52">
        <f t="shared" si="0"/>
        <v>65</v>
      </c>
      <c r="J63" s="18">
        <v>7896876033</v>
      </c>
      <c r="K63" s="18"/>
      <c r="L63" s="18"/>
      <c r="M63" s="18"/>
      <c r="N63" s="18"/>
      <c r="O63" s="18"/>
      <c r="P63" s="24">
        <v>43469</v>
      </c>
      <c r="Q63" s="18" t="s">
        <v>93</v>
      </c>
      <c r="R63" s="18"/>
      <c r="S63" s="18"/>
      <c r="T63" s="18"/>
    </row>
    <row r="64" spans="1:20" ht="33">
      <c r="A64" s="4">
        <v>60</v>
      </c>
      <c r="B64" s="17" t="s">
        <v>67</v>
      </c>
      <c r="C64" s="18" t="s">
        <v>96</v>
      </c>
      <c r="D64" s="18"/>
      <c r="E64" s="19"/>
      <c r="F64" s="18"/>
      <c r="G64" s="19"/>
      <c r="H64" s="19"/>
      <c r="I64" s="52">
        <f t="shared" si="0"/>
        <v>0</v>
      </c>
      <c r="J64" s="18"/>
      <c r="K64" s="18"/>
      <c r="L64" s="18"/>
      <c r="M64" s="18"/>
      <c r="N64" s="18"/>
      <c r="O64" s="18"/>
      <c r="P64" s="24">
        <v>43470</v>
      </c>
      <c r="Q64" s="18" t="s">
        <v>94</v>
      </c>
      <c r="R64" s="18"/>
      <c r="S64" s="18"/>
      <c r="T64" s="18"/>
    </row>
    <row r="65" spans="1:20">
      <c r="A65" s="4">
        <v>61</v>
      </c>
      <c r="B65" s="17" t="s">
        <v>67</v>
      </c>
      <c r="C65" s="18" t="s">
        <v>95</v>
      </c>
      <c r="D65" s="18"/>
      <c r="E65" s="19"/>
      <c r="F65" s="18"/>
      <c r="G65" s="19"/>
      <c r="H65" s="19"/>
      <c r="I65" s="52">
        <f t="shared" si="0"/>
        <v>0</v>
      </c>
      <c r="J65" s="18"/>
      <c r="K65" s="18"/>
      <c r="L65" s="18"/>
      <c r="M65" s="18"/>
      <c r="N65" s="18"/>
      <c r="O65" s="18"/>
      <c r="P65" s="24">
        <v>43471</v>
      </c>
      <c r="Q65" s="18" t="s">
        <v>95</v>
      </c>
      <c r="R65" s="18"/>
      <c r="S65" s="18"/>
      <c r="T65" s="18"/>
    </row>
    <row r="66" spans="1:20">
      <c r="A66" s="4">
        <v>62</v>
      </c>
      <c r="B66" s="17" t="s">
        <v>67</v>
      </c>
      <c r="C66" s="18" t="s">
        <v>566</v>
      </c>
      <c r="D66" s="18" t="s">
        <v>29</v>
      </c>
      <c r="E66" s="19"/>
      <c r="F66" s="18"/>
      <c r="G66" s="19">
        <v>45</v>
      </c>
      <c r="H66" s="19">
        <v>61</v>
      </c>
      <c r="I66" s="52">
        <f t="shared" si="0"/>
        <v>106</v>
      </c>
      <c r="J66" s="18">
        <v>9854755579</v>
      </c>
      <c r="K66" s="18"/>
      <c r="L66" s="18"/>
      <c r="M66" s="18"/>
      <c r="N66" s="18"/>
      <c r="O66" s="18"/>
      <c r="P66" s="24">
        <v>43472</v>
      </c>
      <c r="Q66" s="18" t="s">
        <v>89</v>
      </c>
      <c r="R66" s="18"/>
      <c r="S66" s="18"/>
      <c r="T66" s="18"/>
    </row>
    <row r="67" spans="1:20">
      <c r="A67" s="4">
        <v>63</v>
      </c>
      <c r="B67" s="17" t="s">
        <v>67</v>
      </c>
      <c r="C67" s="18" t="s">
        <v>567</v>
      </c>
      <c r="D67" s="18" t="s">
        <v>29</v>
      </c>
      <c r="E67" s="19"/>
      <c r="F67" s="18"/>
      <c r="G67" s="19">
        <v>28</v>
      </c>
      <c r="H67" s="19">
        <v>32</v>
      </c>
      <c r="I67" s="52">
        <f t="shared" si="0"/>
        <v>60</v>
      </c>
      <c r="J67" s="18">
        <v>9707831933</v>
      </c>
      <c r="K67" s="18"/>
      <c r="L67" s="18"/>
      <c r="M67" s="18"/>
      <c r="N67" s="18"/>
      <c r="O67" s="18"/>
      <c r="P67" s="24">
        <v>43472</v>
      </c>
      <c r="Q67" s="18" t="s">
        <v>89</v>
      </c>
      <c r="R67" s="18"/>
      <c r="S67" s="18"/>
      <c r="T67" s="18"/>
    </row>
    <row r="68" spans="1:20">
      <c r="A68" s="4">
        <v>64</v>
      </c>
      <c r="B68" s="17" t="s">
        <v>67</v>
      </c>
      <c r="C68" s="18" t="s">
        <v>568</v>
      </c>
      <c r="D68" s="18" t="s">
        <v>29</v>
      </c>
      <c r="E68" s="19"/>
      <c r="F68" s="18"/>
      <c r="G68" s="19">
        <v>33</v>
      </c>
      <c r="H68" s="19">
        <v>40</v>
      </c>
      <c r="I68" s="52">
        <f t="shared" si="0"/>
        <v>73</v>
      </c>
      <c r="J68" s="18">
        <v>9954983944</v>
      </c>
      <c r="K68" s="18"/>
      <c r="L68" s="18"/>
      <c r="M68" s="18"/>
      <c r="N68" s="18"/>
      <c r="O68" s="18"/>
      <c r="P68" s="24">
        <v>43473</v>
      </c>
      <c r="Q68" s="18" t="s">
        <v>90</v>
      </c>
      <c r="R68" s="18"/>
      <c r="S68" s="18"/>
      <c r="T68" s="18"/>
    </row>
    <row r="69" spans="1:20">
      <c r="A69" s="4">
        <v>65</v>
      </c>
      <c r="B69" s="17" t="s">
        <v>67</v>
      </c>
      <c r="C69" s="18" t="s">
        <v>569</v>
      </c>
      <c r="D69" s="18" t="s">
        <v>29</v>
      </c>
      <c r="E69" s="19"/>
      <c r="F69" s="18"/>
      <c r="G69" s="19">
        <v>42</v>
      </c>
      <c r="H69" s="19">
        <v>44</v>
      </c>
      <c r="I69" s="52">
        <f t="shared" si="0"/>
        <v>86</v>
      </c>
      <c r="J69" s="18">
        <v>9678338843</v>
      </c>
      <c r="K69" s="18"/>
      <c r="L69" s="18"/>
      <c r="M69" s="18"/>
      <c r="N69" s="18"/>
      <c r="O69" s="18"/>
      <c r="P69" s="24">
        <v>43473</v>
      </c>
      <c r="Q69" s="18" t="s">
        <v>90</v>
      </c>
      <c r="R69" s="18"/>
      <c r="S69" s="18"/>
      <c r="T69" s="18"/>
    </row>
    <row r="70" spans="1:20" ht="33">
      <c r="A70" s="4">
        <v>66</v>
      </c>
      <c r="B70" s="17" t="s">
        <v>67</v>
      </c>
      <c r="C70" s="18" t="s">
        <v>570</v>
      </c>
      <c r="D70" s="18" t="s">
        <v>29</v>
      </c>
      <c r="E70" s="19"/>
      <c r="F70" s="18"/>
      <c r="G70" s="19">
        <v>41</v>
      </c>
      <c r="H70" s="19">
        <v>43</v>
      </c>
      <c r="I70" s="52">
        <f t="shared" ref="I70:I133" si="1">G70+H70</f>
        <v>84</v>
      </c>
      <c r="J70" s="18">
        <v>7896176290</v>
      </c>
      <c r="K70" s="18"/>
      <c r="L70" s="18"/>
      <c r="M70" s="18"/>
      <c r="N70" s="18"/>
      <c r="O70" s="18"/>
      <c r="P70" s="24">
        <v>43474</v>
      </c>
      <c r="Q70" s="18" t="s">
        <v>91</v>
      </c>
      <c r="R70" s="18"/>
      <c r="S70" s="18"/>
      <c r="T70" s="18"/>
    </row>
    <row r="71" spans="1:20">
      <c r="A71" s="4">
        <v>67</v>
      </c>
      <c r="B71" s="17" t="s">
        <v>67</v>
      </c>
      <c r="C71" s="18" t="s">
        <v>571</v>
      </c>
      <c r="D71" s="18" t="s">
        <v>29</v>
      </c>
      <c r="E71" s="19"/>
      <c r="F71" s="18"/>
      <c r="G71" s="19">
        <v>46</v>
      </c>
      <c r="H71" s="19">
        <v>44</v>
      </c>
      <c r="I71" s="52">
        <f t="shared" si="1"/>
        <v>90</v>
      </c>
      <c r="J71" s="18">
        <v>8473924509</v>
      </c>
      <c r="K71" s="18"/>
      <c r="L71" s="18"/>
      <c r="M71" s="18"/>
      <c r="N71" s="18"/>
      <c r="O71" s="18"/>
      <c r="P71" s="24">
        <v>43475</v>
      </c>
      <c r="Q71" s="18" t="s">
        <v>92</v>
      </c>
      <c r="R71" s="18"/>
      <c r="S71" s="18"/>
      <c r="T71" s="18"/>
    </row>
    <row r="72" spans="1:20">
      <c r="A72" s="4">
        <v>68</v>
      </c>
      <c r="B72" s="17" t="s">
        <v>67</v>
      </c>
      <c r="C72" s="18" t="s">
        <v>572</v>
      </c>
      <c r="D72" s="18" t="s">
        <v>29</v>
      </c>
      <c r="E72" s="19"/>
      <c r="F72" s="18"/>
      <c r="G72" s="19">
        <v>31</v>
      </c>
      <c r="H72" s="19">
        <v>32</v>
      </c>
      <c r="I72" s="52">
        <f t="shared" si="1"/>
        <v>63</v>
      </c>
      <c r="J72" s="18">
        <v>9957649792</v>
      </c>
      <c r="K72" s="18"/>
      <c r="L72" s="18"/>
      <c r="M72" s="18"/>
      <c r="N72" s="18"/>
      <c r="O72" s="18"/>
      <c r="P72" s="24">
        <v>43475</v>
      </c>
      <c r="Q72" s="18" t="s">
        <v>92</v>
      </c>
      <c r="R72" s="18"/>
      <c r="S72" s="18"/>
      <c r="T72" s="18"/>
    </row>
    <row r="73" spans="1:20">
      <c r="A73" s="4">
        <v>69</v>
      </c>
      <c r="B73" s="17" t="s">
        <v>67</v>
      </c>
      <c r="C73" s="18" t="s">
        <v>573</v>
      </c>
      <c r="D73" s="18" t="s">
        <v>27</v>
      </c>
      <c r="E73" s="19">
        <v>208303</v>
      </c>
      <c r="F73" s="18" t="s">
        <v>88</v>
      </c>
      <c r="G73" s="19">
        <v>45</v>
      </c>
      <c r="H73" s="19">
        <v>55</v>
      </c>
      <c r="I73" s="52">
        <f t="shared" si="1"/>
        <v>100</v>
      </c>
      <c r="J73" s="18">
        <v>9678126643</v>
      </c>
      <c r="K73" s="18"/>
      <c r="L73" s="18"/>
      <c r="M73" s="18"/>
      <c r="N73" s="18"/>
      <c r="O73" s="18"/>
      <c r="P73" s="24">
        <v>43476</v>
      </c>
      <c r="Q73" s="18" t="s">
        <v>93</v>
      </c>
      <c r="R73" s="18"/>
      <c r="S73" s="18"/>
      <c r="T73" s="18"/>
    </row>
    <row r="74" spans="1:20" ht="33">
      <c r="A74" s="4">
        <v>70</v>
      </c>
      <c r="B74" s="17" t="s">
        <v>67</v>
      </c>
      <c r="C74" s="18" t="s">
        <v>96</v>
      </c>
      <c r="D74" s="18"/>
      <c r="E74" s="19"/>
      <c r="F74" s="18"/>
      <c r="G74" s="19"/>
      <c r="H74" s="19"/>
      <c r="I74" s="52">
        <f t="shared" si="1"/>
        <v>0</v>
      </c>
      <c r="J74" s="18"/>
      <c r="K74" s="18"/>
      <c r="L74" s="18"/>
      <c r="M74" s="18"/>
      <c r="N74" s="18"/>
      <c r="O74" s="18"/>
      <c r="P74" s="24">
        <v>43477</v>
      </c>
      <c r="Q74" s="18" t="s">
        <v>94</v>
      </c>
      <c r="R74" s="18"/>
      <c r="S74" s="18"/>
      <c r="T74" s="18"/>
    </row>
    <row r="75" spans="1:20">
      <c r="A75" s="4">
        <v>71</v>
      </c>
      <c r="B75" s="17" t="s">
        <v>67</v>
      </c>
      <c r="C75" s="18" t="s">
        <v>95</v>
      </c>
      <c r="D75" s="18"/>
      <c r="E75" s="19"/>
      <c r="F75" s="18"/>
      <c r="G75" s="19"/>
      <c r="H75" s="19"/>
      <c r="I75" s="52">
        <f t="shared" si="1"/>
        <v>0</v>
      </c>
      <c r="J75" s="18"/>
      <c r="K75" s="18"/>
      <c r="L75" s="18"/>
      <c r="M75" s="18"/>
      <c r="N75" s="18"/>
      <c r="O75" s="18"/>
      <c r="P75" s="24">
        <v>43478</v>
      </c>
      <c r="Q75" s="18" t="s">
        <v>95</v>
      </c>
      <c r="R75" s="18"/>
      <c r="S75" s="18"/>
      <c r="T75" s="18"/>
    </row>
    <row r="76" spans="1:20" ht="33">
      <c r="A76" s="4">
        <v>72</v>
      </c>
      <c r="B76" s="17" t="s">
        <v>67</v>
      </c>
      <c r="C76" s="18"/>
      <c r="D76" s="18"/>
      <c r="E76" s="19"/>
      <c r="F76" s="18"/>
      <c r="G76" s="19"/>
      <c r="H76" s="19"/>
      <c r="I76" s="52">
        <f t="shared" si="1"/>
        <v>0</v>
      </c>
      <c r="J76" s="18"/>
      <c r="K76" s="18"/>
      <c r="L76" s="18"/>
      <c r="M76" s="18"/>
      <c r="N76" s="18"/>
      <c r="O76" s="18"/>
      <c r="P76" s="24">
        <v>43479</v>
      </c>
      <c r="Q76" s="18" t="s">
        <v>89</v>
      </c>
      <c r="R76" s="18"/>
      <c r="S76" s="18"/>
      <c r="T76" s="18" t="s">
        <v>536</v>
      </c>
    </row>
    <row r="77" spans="1:20" ht="33">
      <c r="A77" s="4">
        <v>73</v>
      </c>
      <c r="B77" s="17" t="s">
        <v>67</v>
      </c>
      <c r="C77" s="18"/>
      <c r="D77" s="18"/>
      <c r="E77" s="19"/>
      <c r="F77" s="18"/>
      <c r="G77" s="19"/>
      <c r="H77" s="19"/>
      <c r="I77" s="52">
        <f t="shared" si="1"/>
        <v>0</v>
      </c>
      <c r="J77" s="18"/>
      <c r="K77" s="18"/>
      <c r="L77" s="18"/>
      <c r="M77" s="18"/>
      <c r="N77" s="18"/>
      <c r="O77" s="18"/>
      <c r="P77" s="24">
        <v>43480</v>
      </c>
      <c r="Q77" s="18" t="s">
        <v>90</v>
      </c>
      <c r="R77" s="18"/>
      <c r="S77" s="18"/>
      <c r="T77" s="18" t="s">
        <v>536</v>
      </c>
    </row>
    <row r="78" spans="1:20" ht="33">
      <c r="A78" s="4">
        <v>74</v>
      </c>
      <c r="B78" s="17" t="s">
        <v>67</v>
      </c>
      <c r="C78" s="18" t="s">
        <v>574</v>
      </c>
      <c r="D78" s="18" t="s">
        <v>27</v>
      </c>
      <c r="E78" s="19">
        <v>216803</v>
      </c>
      <c r="F78" s="18" t="s">
        <v>88</v>
      </c>
      <c r="G78" s="19">
        <v>61</v>
      </c>
      <c r="H78" s="19">
        <v>41</v>
      </c>
      <c r="I78" s="52">
        <f t="shared" si="1"/>
        <v>102</v>
      </c>
      <c r="J78" s="18">
        <v>7002533128</v>
      </c>
      <c r="K78" s="18"/>
      <c r="L78" s="18"/>
      <c r="M78" s="18"/>
      <c r="N78" s="18"/>
      <c r="O78" s="18"/>
      <c r="P78" s="24">
        <v>43481</v>
      </c>
      <c r="Q78" s="18" t="s">
        <v>91</v>
      </c>
      <c r="R78" s="18"/>
      <c r="S78" s="18"/>
      <c r="T78" s="18"/>
    </row>
    <row r="79" spans="1:20" ht="33">
      <c r="A79" s="4">
        <v>75</v>
      </c>
      <c r="B79" s="17" t="s">
        <v>67</v>
      </c>
      <c r="C79" s="18" t="s">
        <v>575</v>
      </c>
      <c r="D79" s="18" t="s">
        <v>27</v>
      </c>
      <c r="E79" s="19">
        <v>226901</v>
      </c>
      <c r="F79" s="18" t="s">
        <v>88</v>
      </c>
      <c r="G79" s="19">
        <v>21</v>
      </c>
      <c r="H79" s="19">
        <v>22</v>
      </c>
      <c r="I79" s="52">
        <f t="shared" si="1"/>
        <v>43</v>
      </c>
      <c r="J79" s="18">
        <v>99571169851</v>
      </c>
      <c r="K79" s="18"/>
      <c r="L79" s="18"/>
      <c r="M79" s="18"/>
      <c r="N79" s="18"/>
      <c r="O79" s="18"/>
      <c r="P79" s="24">
        <v>43481</v>
      </c>
      <c r="Q79" s="18" t="s">
        <v>91</v>
      </c>
      <c r="R79" s="18"/>
      <c r="S79" s="18"/>
      <c r="T79" s="18"/>
    </row>
    <row r="80" spans="1:20" ht="33">
      <c r="A80" s="4">
        <v>76</v>
      </c>
      <c r="B80" s="17" t="s">
        <v>67</v>
      </c>
      <c r="C80" s="18"/>
      <c r="D80" s="18"/>
      <c r="E80" s="19"/>
      <c r="F80" s="18"/>
      <c r="G80" s="19"/>
      <c r="H80" s="19"/>
      <c r="I80" s="52">
        <f t="shared" si="1"/>
        <v>0</v>
      </c>
      <c r="J80" s="18"/>
      <c r="K80" s="18"/>
      <c r="L80" s="18"/>
      <c r="M80" s="18"/>
      <c r="N80" s="18"/>
      <c r="O80" s="18"/>
      <c r="P80" s="24">
        <v>43482</v>
      </c>
      <c r="Q80" s="18" t="s">
        <v>92</v>
      </c>
      <c r="R80" s="18"/>
      <c r="S80" s="18"/>
      <c r="T80" s="18" t="s">
        <v>539</v>
      </c>
    </row>
    <row r="81" spans="1:20">
      <c r="A81" s="4">
        <v>77</v>
      </c>
      <c r="B81" s="17" t="s">
        <v>67</v>
      </c>
      <c r="C81" s="18" t="s">
        <v>576</v>
      </c>
      <c r="D81" s="18" t="s">
        <v>29</v>
      </c>
      <c r="E81" s="19"/>
      <c r="F81" s="18"/>
      <c r="G81" s="19">
        <v>15</v>
      </c>
      <c r="H81" s="19">
        <v>20</v>
      </c>
      <c r="I81" s="52">
        <f t="shared" si="1"/>
        <v>35</v>
      </c>
      <c r="J81" s="18">
        <v>9401664820</v>
      </c>
      <c r="K81" s="18"/>
      <c r="L81" s="18"/>
      <c r="M81" s="18"/>
      <c r="N81" s="18"/>
      <c r="O81" s="18"/>
      <c r="P81" s="24">
        <v>43483</v>
      </c>
      <c r="Q81" s="18" t="s">
        <v>93</v>
      </c>
      <c r="R81" s="18"/>
      <c r="S81" s="18"/>
      <c r="T81" s="18"/>
    </row>
    <row r="82" spans="1:20">
      <c r="A82" s="4">
        <v>78</v>
      </c>
      <c r="B82" s="17" t="s">
        <v>67</v>
      </c>
      <c r="C82" s="18" t="s">
        <v>577</v>
      </c>
      <c r="D82" s="18" t="s">
        <v>27</v>
      </c>
      <c r="E82" s="19">
        <v>227102</v>
      </c>
      <c r="F82" s="18" t="s">
        <v>88</v>
      </c>
      <c r="G82" s="19">
        <v>44</v>
      </c>
      <c r="H82" s="19">
        <v>43</v>
      </c>
      <c r="I82" s="52">
        <f t="shared" si="1"/>
        <v>87</v>
      </c>
      <c r="J82" s="18">
        <v>8402076456</v>
      </c>
      <c r="K82" s="18"/>
      <c r="L82" s="18"/>
      <c r="M82" s="18"/>
      <c r="N82" s="18"/>
      <c r="O82" s="18"/>
      <c r="P82" s="24">
        <v>43483</v>
      </c>
      <c r="Q82" s="18" t="s">
        <v>93</v>
      </c>
      <c r="R82" s="18"/>
      <c r="S82" s="18"/>
      <c r="T82" s="18"/>
    </row>
    <row r="83" spans="1:20">
      <c r="A83" s="4">
        <v>79</v>
      </c>
      <c r="B83" s="17" t="s">
        <v>67</v>
      </c>
      <c r="C83" s="18" t="s">
        <v>578</v>
      </c>
      <c r="D83" s="18" t="s">
        <v>27</v>
      </c>
      <c r="E83" s="19">
        <v>227103</v>
      </c>
      <c r="F83" s="18" t="s">
        <v>88</v>
      </c>
      <c r="G83" s="19">
        <v>15</v>
      </c>
      <c r="H83" s="19">
        <v>16</v>
      </c>
      <c r="I83" s="52">
        <f t="shared" si="1"/>
        <v>31</v>
      </c>
      <c r="J83" s="18">
        <v>9954952627</v>
      </c>
      <c r="K83" s="18"/>
      <c r="L83" s="18"/>
      <c r="M83" s="18"/>
      <c r="N83" s="18"/>
      <c r="O83" s="18"/>
      <c r="P83" s="24">
        <v>43483</v>
      </c>
      <c r="Q83" s="18" t="s">
        <v>93</v>
      </c>
      <c r="R83" s="18"/>
      <c r="S83" s="18"/>
      <c r="T83" s="18"/>
    </row>
    <row r="84" spans="1:20" ht="33">
      <c r="A84" s="4">
        <v>80</v>
      </c>
      <c r="B84" s="17" t="s">
        <v>67</v>
      </c>
      <c r="C84" s="18" t="s">
        <v>96</v>
      </c>
      <c r="D84" s="18"/>
      <c r="E84" s="19"/>
      <c r="F84" s="18"/>
      <c r="G84" s="19"/>
      <c r="H84" s="19"/>
      <c r="I84" s="52">
        <f t="shared" si="1"/>
        <v>0</v>
      </c>
      <c r="J84" s="18"/>
      <c r="K84" s="18"/>
      <c r="L84" s="18"/>
      <c r="M84" s="18"/>
      <c r="N84" s="18"/>
      <c r="O84" s="18"/>
      <c r="P84" s="24">
        <v>43484</v>
      </c>
      <c r="Q84" s="18" t="s">
        <v>94</v>
      </c>
      <c r="R84" s="18"/>
      <c r="S84" s="18"/>
      <c r="T84" s="18"/>
    </row>
    <row r="85" spans="1:20">
      <c r="A85" s="4">
        <v>81</v>
      </c>
      <c r="B85" s="17" t="s">
        <v>67</v>
      </c>
      <c r="C85" s="18" t="s">
        <v>95</v>
      </c>
      <c r="D85" s="18"/>
      <c r="E85" s="19"/>
      <c r="F85" s="18"/>
      <c r="G85" s="19"/>
      <c r="H85" s="19"/>
      <c r="I85" s="52">
        <f t="shared" si="1"/>
        <v>0</v>
      </c>
      <c r="J85" s="18"/>
      <c r="K85" s="18"/>
      <c r="L85" s="18"/>
      <c r="M85" s="18"/>
      <c r="N85" s="18"/>
      <c r="O85" s="18"/>
      <c r="P85" s="24">
        <v>43485</v>
      </c>
      <c r="Q85" s="18" t="s">
        <v>95</v>
      </c>
      <c r="R85" s="18"/>
      <c r="S85" s="18"/>
      <c r="T85" s="18"/>
    </row>
    <row r="86" spans="1:20">
      <c r="A86" s="4">
        <v>82</v>
      </c>
      <c r="B86" s="17" t="s">
        <v>67</v>
      </c>
      <c r="C86" s="18" t="s">
        <v>579</v>
      </c>
      <c r="D86" s="18" t="s">
        <v>27</v>
      </c>
      <c r="E86" s="19">
        <v>218202</v>
      </c>
      <c r="F86" s="18" t="s">
        <v>97</v>
      </c>
      <c r="G86" s="19">
        <v>22</v>
      </c>
      <c r="H86" s="19">
        <v>23</v>
      </c>
      <c r="I86" s="52">
        <f t="shared" si="1"/>
        <v>45</v>
      </c>
      <c r="J86" s="18">
        <v>9957651300</v>
      </c>
      <c r="K86" s="18"/>
      <c r="L86" s="18"/>
      <c r="M86" s="18"/>
      <c r="N86" s="18"/>
      <c r="O86" s="18"/>
      <c r="P86" s="24">
        <v>43486</v>
      </c>
      <c r="Q86" s="18" t="s">
        <v>89</v>
      </c>
      <c r="R86" s="18"/>
      <c r="S86" s="18"/>
      <c r="T86" s="18"/>
    </row>
    <row r="87" spans="1:20">
      <c r="A87" s="4">
        <v>83</v>
      </c>
      <c r="B87" s="17" t="s">
        <v>67</v>
      </c>
      <c r="C87" s="18" t="s">
        <v>580</v>
      </c>
      <c r="D87" s="18" t="s">
        <v>27</v>
      </c>
      <c r="E87" s="19">
        <v>213404</v>
      </c>
      <c r="F87" s="18" t="s">
        <v>88</v>
      </c>
      <c r="G87" s="19">
        <v>45</v>
      </c>
      <c r="H87" s="19">
        <v>44</v>
      </c>
      <c r="I87" s="52">
        <f t="shared" si="1"/>
        <v>89</v>
      </c>
      <c r="J87" s="18">
        <v>9954489363</v>
      </c>
      <c r="K87" s="18"/>
      <c r="L87" s="18"/>
      <c r="M87" s="18"/>
      <c r="N87" s="18"/>
      <c r="O87" s="18"/>
      <c r="P87" s="24">
        <v>43486</v>
      </c>
      <c r="Q87" s="18" t="s">
        <v>89</v>
      </c>
      <c r="R87" s="18"/>
      <c r="S87" s="18"/>
      <c r="T87" s="18"/>
    </row>
    <row r="88" spans="1:20">
      <c r="A88" s="4">
        <v>84</v>
      </c>
      <c r="B88" s="17" t="s">
        <v>67</v>
      </c>
      <c r="C88" s="18" t="s">
        <v>581</v>
      </c>
      <c r="D88" s="18" t="s">
        <v>29</v>
      </c>
      <c r="E88" s="19"/>
      <c r="F88" s="18"/>
      <c r="G88" s="19">
        <v>32</v>
      </c>
      <c r="H88" s="19">
        <v>33</v>
      </c>
      <c r="I88" s="52">
        <f t="shared" si="1"/>
        <v>65</v>
      </c>
      <c r="J88" s="18">
        <v>9508454112</v>
      </c>
      <c r="K88" s="18"/>
      <c r="L88" s="18"/>
      <c r="M88" s="18"/>
      <c r="N88" s="18"/>
      <c r="O88" s="18"/>
      <c r="P88" s="24">
        <v>43487</v>
      </c>
      <c r="Q88" s="18" t="s">
        <v>90</v>
      </c>
      <c r="R88" s="18"/>
      <c r="S88" s="18"/>
      <c r="T88" s="18"/>
    </row>
    <row r="89" spans="1:20">
      <c r="A89" s="4">
        <v>85</v>
      </c>
      <c r="B89" s="17" t="s">
        <v>67</v>
      </c>
      <c r="C89" s="18" t="s">
        <v>582</v>
      </c>
      <c r="D89" s="18" t="s">
        <v>29</v>
      </c>
      <c r="E89" s="19"/>
      <c r="F89" s="18"/>
      <c r="G89" s="19">
        <v>32</v>
      </c>
      <c r="H89" s="19">
        <v>40</v>
      </c>
      <c r="I89" s="52">
        <f t="shared" si="1"/>
        <v>72</v>
      </c>
      <c r="J89" s="18">
        <v>8812974364</v>
      </c>
      <c r="K89" s="18"/>
      <c r="L89" s="18"/>
      <c r="M89" s="18"/>
      <c r="N89" s="18"/>
      <c r="O89" s="18"/>
      <c r="P89" s="24">
        <v>43487</v>
      </c>
      <c r="Q89" s="18" t="s">
        <v>90</v>
      </c>
      <c r="R89" s="18"/>
      <c r="S89" s="18"/>
      <c r="T89" s="18"/>
    </row>
    <row r="90" spans="1:20" ht="33">
      <c r="A90" s="4">
        <v>86</v>
      </c>
      <c r="B90" s="17" t="s">
        <v>67</v>
      </c>
      <c r="C90" s="18"/>
      <c r="D90" s="18"/>
      <c r="E90" s="19"/>
      <c r="F90" s="18"/>
      <c r="G90" s="19"/>
      <c r="H90" s="19"/>
      <c r="I90" s="52">
        <f t="shared" si="1"/>
        <v>0</v>
      </c>
      <c r="J90" s="18"/>
      <c r="K90" s="18"/>
      <c r="L90" s="18"/>
      <c r="M90" s="18"/>
      <c r="N90" s="18"/>
      <c r="O90" s="18"/>
      <c r="P90" s="24">
        <v>43488</v>
      </c>
      <c r="Q90" s="18" t="s">
        <v>91</v>
      </c>
      <c r="R90" s="18"/>
      <c r="S90" s="18"/>
      <c r="T90" s="18" t="s">
        <v>546</v>
      </c>
    </row>
    <row r="91" spans="1:20">
      <c r="A91" s="4">
        <v>87</v>
      </c>
      <c r="B91" s="17" t="s">
        <v>67</v>
      </c>
      <c r="C91" s="18" t="s">
        <v>583</v>
      </c>
      <c r="D91" s="18" t="s">
        <v>27</v>
      </c>
      <c r="E91" s="19">
        <v>213406</v>
      </c>
      <c r="F91" s="18" t="s">
        <v>88</v>
      </c>
      <c r="G91" s="19">
        <v>17</v>
      </c>
      <c r="H91" s="19">
        <v>18</v>
      </c>
      <c r="I91" s="52">
        <f t="shared" si="1"/>
        <v>35</v>
      </c>
      <c r="J91" s="18">
        <v>9954698355</v>
      </c>
      <c r="K91" s="18"/>
      <c r="L91" s="18"/>
      <c r="M91" s="18"/>
      <c r="N91" s="18"/>
      <c r="O91" s="18"/>
      <c r="P91" s="24">
        <v>43489</v>
      </c>
      <c r="Q91" s="18" t="s">
        <v>92</v>
      </c>
      <c r="R91" s="18"/>
      <c r="S91" s="18"/>
      <c r="T91" s="18"/>
    </row>
    <row r="92" spans="1:20">
      <c r="A92" s="4">
        <v>88</v>
      </c>
      <c r="B92" s="17" t="s">
        <v>67</v>
      </c>
      <c r="C92" s="18" t="s">
        <v>584</v>
      </c>
      <c r="D92" s="18" t="s">
        <v>27</v>
      </c>
      <c r="E92" s="19">
        <v>213407</v>
      </c>
      <c r="F92" s="18" t="s">
        <v>88</v>
      </c>
      <c r="G92" s="19">
        <v>16</v>
      </c>
      <c r="H92" s="19">
        <v>19</v>
      </c>
      <c r="I92" s="52">
        <f t="shared" si="1"/>
        <v>35</v>
      </c>
      <c r="J92" s="18">
        <v>9954545316</v>
      </c>
      <c r="K92" s="18"/>
      <c r="L92" s="18"/>
      <c r="M92" s="18"/>
      <c r="N92" s="18"/>
      <c r="O92" s="18"/>
      <c r="P92" s="24">
        <v>43489</v>
      </c>
      <c r="Q92" s="18" t="s">
        <v>92</v>
      </c>
      <c r="R92" s="18"/>
      <c r="S92" s="18"/>
      <c r="T92" s="18"/>
    </row>
    <row r="93" spans="1:20">
      <c r="A93" s="4">
        <v>89</v>
      </c>
      <c r="B93" s="17" t="s">
        <v>67</v>
      </c>
      <c r="C93" s="18" t="s">
        <v>585</v>
      </c>
      <c r="D93" s="18" t="s">
        <v>27</v>
      </c>
      <c r="E93" s="19">
        <v>213405</v>
      </c>
      <c r="F93" s="18" t="s">
        <v>88</v>
      </c>
      <c r="G93" s="19">
        <v>23</v>
      </c>
      <c r="H93" s="19">
        <v>23</v>
      </c>
      <c r="I93" s="52">
        <f t="shared" si="1"/>
        <v>46</v>
      </c>
      <c r="J93" s="18">
        <v>8011828762</v>
      </c>
      <c r="K93" s="18"/>
      <c r="L93" s="18"/>
      <c r="M93" s="18"/>
      <c r="N93" s="18"/>
      <c r="O93" s="18"/>
      <c r="P93" s="24">
        <v>43489</v>
      </c>
      <c r="Q93" s="18" t="s">
        <v>92</v>
      </c>
      <c r="R93" s="18"/>
      <c r="S93" s="18"/>
      <c r="T93" s="18"/>
    </row>
    <row r="94" spans="1:20">
      <c r="A94" s="4">
        <v>90</v>
      </c>
      <c r="B94" s="17" t="s">
        <v>67</v>
      </c>
      <c r="C94" s="18" t="s">
        <v>586</v>
      </c>
      <c r="D94" s="18" t="s">
        <v>29</v>
      </c>
      <c r="E94" s="19"/>
      <c r="F94" s="18"/>
      <c r="G94" s="19">
        <v>31</v>
      </c>
      <c r="H94" s="19">
        <v>29</v>
      </c>
      <c r="I94" s="52">
        <f t="shared" si="1"/>
        <v>60</v>
      </c>
      <c r="J94" s="18">
        <v>9707320257</v>
      </c>
      <c r="K94" s="18"/>
      <c r="L94" s="18"/>
      <c r="M94" s="18"/>
      <c r="N94" s="18"/>
      <c r="O94" s="18"/>
      <c r="P94" s="24">
        <v>43490</v>
      </c>
      <c r="Q94" s="18" t="s">
        <v>93</v>
      </c>
      <c r="R94" s="18"/>
      <c r="S94" s="18"/>
      <c r="T94" s="18"/>
    </row>
    <row r="95" spans="1:20">
      <c r="A95" s="4">
        <v>91</v>
      </c>
      <c r="B95" s="17" t="s">
        <v>67</v>
      </c>
      <c r="C95" s="18" t="s">
        <v>587</v>
      </c>
      <c r="D95" s="18" t="s">
        <v>29</v>
      </c>
      <c r="E95" s="19"/>
      <c r="F95" s="18"/>
      <c r="G95" s="19">
        <v>43</v>
      </c>
      <c r="H95" s="19">
        <v>30</v>
      </c>
      <c r="I95" s="52">
        <f t="shared" si="1"/>
        <v>73</v>
      </c>
      <c r="J95" s="18">
        <v>7896909483</v>
      </c>
      <c r="K95" s="18"/>
      <c r="L95" s="18"/>
      <c r="M95" s="18"/>
      <c r="N95" s="18"/>
      <c r="O95" s="18"/>
      <c r="P95" s="24">
        <v>43490</v>
      </c>
      <c r="Q95" s="18" t="s">
        <v>93</v>
      </c>
      <c r="R95" s="18"/>
      <c r="S95" s="18"/>
      <c r="T95" s="18"/>
    </row>
    <row r="96" spans="1:20" ht="33">
      <c r="A96" s="4">
        <v>92</v>
      </c>
      <c r="B96" s="17" t="s">
        <v>67</v>
      </c>
      <c r="C96" s="18"/>
      <c r="D96" s="18"/>
      <c r="E96" s="19"/>
      <c r="F96" s="18"/>
      <c r="G96" s="19"/>
      <c r="H96" s="19"/>
      <c r="I96" s="52">
        <f t="shared" si="1"/>
        <v>0</v>
      </c>
      <c r="J96" s="18"/>
      <c r="K96" s="18"/>
      <c r="L96" s="18"/>
      <c r="M96" s="18"/>
      <c r="N96" s="18"/>
      <c r="O96" s="18"/>
      <c r="P96" s="24">
        <v>43491</v>
      </c>
      <c r="Q96" s="18" t="s">
        <v>94</v>
      </c>
      <c r="R96" s="18"/>
      <c r="S96" s="18"/>
      <c r="T96" s="18" t="s">
        <v>550</v>
      </c>
    </row>
    <row r="97" spans="1:20">
      <c r="A97" s="4">
        <v>93</v>
      </c>
      <c r="B97" s="17" t="s">
        <v>67</v>
      </c>
      <c r="C97" s="18"/>
      <c r="D97" s="18"/>
      <c r="E97" s="19"/>
      <c r="F97" s="18"/>
      <c r="G97" s="19"/>
      <c r="H97" s="19"/>
      <c r="I97" s="52">
        <f t="shared" si="1"/>
        <v>0</v>
      </c>
      <c r="J97" s="18"/>
      <c r="K97" s="18"/>
      <c r="L97" s="18"/>
      <c r="M97" s="18"/>
      <c r="N97" s="18"/>
      <c r="O97" s="18"/>
      <c r="P97" s="24">
        <v>43492</v>
      </c>
      <c r="Q97" s="18" t="s">
        <v>95</v>
      </c>
      <c r="R97" s="18"/>
      <c r="S97" s="18"/>
      <c r="T97" s="18"/>
    </row>
    <row r="98" spans="1:20">
      <c r="A98" s="4">
        <v>94</v>
      </c>
      <c r="B98" s="17" t="s">
        <v>67</v>
      </c>
      <c r="C98" s="18" t="s">
        <v>588</v>
      </c>
      <c r="D98" s="18" t="s">
        <v>27</v>
      </c>
      <c r="E98" s="19">
        <v>200606</v>
      </c>
      <c r="F98" s="18" t="s">
        <v>88</v>
      </c>
      <c r="G98" s="19">
        <v>41</v>
      </c>
      <c r="H98" s="19">
        <v>39</v>
      </c>
      <c r="I98" s="52">
        <f t="shared" si="1"/>
        <v>80</v>
      </c>
      <c r="J98" s="18">
        <v>9707798029</v>
      </c>
      <c r="K98" s="18"/>
      <c r="L98" s="18"/>
      <c r="M98" s="18"/>
      <c r="N98" s="18"/>
      <c r="O98" s="18"/>
      <c r="P98" s="24">
        <v>43493</v>
      </c>
      <c r="Q98" s="18" t="s">
        <v>89</v>
      </c>
      <c r="R98" s="18"/>
      <c r="S98" s="18"/>
      <c r="T98" s="18"/>
    </row>
    <row r="99" spans="1:20" ht="33">
      <c r="A99" s="4">
        <v>95</v>
      </c>
      <c r="B99" s="17" t="s">
        <v>67</v>
      </c>
      <c r="C99" s="18" t="s">
        <v>589</v>
      </c>
      <c r="D99" s="18" t="s">
        <v>27</v>
      </c>
      <c r="E99" s="19">
        <v>200610</v>
      </c>
      <c r="F99" s="18" t="s">
        <v>88</v>
      </c>
      <c r="G99" s="19">
        <v>42</v>
      </c>
      <c r="H99" s="19">
        <v>43</v>
      </c>
      <c r="I99" s="52">
        <f t="shared" si="1"/>
        <v>85</v>
      </c>
      <c r="J99" s="18">
        <v>9957316450</v>
      </c>
      <c r="K99" s="18"/>
      <c r="L99" s="18"/>
      <c r="M99" s="18"/>
      <c r="N99" s="18"/>
      <c r="O99" s="18"/>
      <c r="P99" s="24">
        <v>43493</v>
      </c>
      <c r="Q99" s="18" t="s">
        <v>89</v>
      </c>
      <c r="R99" s="18"/>
      <c r="S99" s="18"/>
      <c r="T99" s="18"/>
    </row>
    <row r="100" spans="1:20">
      <c r="A100" s="4">
        <v>96</v>
      </c>
      <c r="B100" s="17" t="s">
        <v>67</v>
      </c>
      <c r="C100" s="18" t="s">
        <v>592</v>
      </c>
      <c r="D100" s="18" t="s">
        <v>29</v>
      </c>
      <c r="E100" s="19"/>
      <c r="F100" s="18"/>
      <c r="G100" s="19">
        <v>16</v>
      </c>
      <c r="H100" s="19">
        <v>14</v>
      </c>
      <c r="I100" s="52">
        <f t="shared" si="1"/>
        <v>30</v>
      </c>
      <c r="J100" s="18">
        <v>8486283159</v>
      </c>
      <c r="K100" s="18"/>
      <c r="L100" s="18"/>
      <c r="M100" s="18"/>
      <c r="N100" s="18"/>
      <c r="O100" s="18"/>
      <c r="P100" s="24">
        <v>43494</v>
      </c>
      <c r="Q100" s="18" t="s">
        <v>90</v>
      </c>
      <c r="R100" s="18"/>
      <c r="S100" s="18"/>
      <c r="T100" s="18"/>
    </row>
    <row r="101" spans="1:20">
      <c r="A101" s="4">
        <v>97</v>
      </c>
      <c r="B101" s="17" t="s">
        <v>67</v>
      </c>
      <c r="C101" s="18" t="s">
        <v>591</v>
      </c>
      <c r="D101" s="18" t="s">
        <v>29</v>
      </c>
      <c r="E101" s="19"/>
      <c r="F101" s="18"/>
      <c r="G101" s="19">
        <v>15</v>
      </c>
      <c r="H101" s="19">
        <v>15</v>
      </c>
      <c r="I101" s="52">
        <f t="shared" si="1"/>
        <v>30</v>
      </c>
      <c r="J101" s="18">
        <v>9954876222</v>
      </c>
      <c r="K101" s="18"/>
      <c r="L101" s="18"/>
      <c r="M101" s="18"/>
      <c r="N101" s="18"/>
      <c r="O101" s="18"/>
      <c r="P101" s="24">
        <v>43494</v>
      </c>
      <c r="Q101" s="18" t="s">
        <v>90</v>
      </c>
      <c r="R101" s="18"/>
      <c r="S101" s="18"/>
      <c r="T101" s="18"/>
    </row>
    <row r="102" spans="1:20">
      <c r="A102" s="4">
        <v>98</v>
      </c>
      <c r="B102" s="17" t="s">
        <v>67</v>
      </c>
      <c r="C102" s="18" t="s">
        <v>590</v>
      </c>
      <c r="D102" s="18" t="s">
        <v>29</v>
      </c>
      <c r="E102" s="19"/>
      <c r="F102" s="18"/>
      <c r="G102" s="19">
        <v>30</v>
      </c>
      <c r="H102" s="19">
        <v>25</v>
      </c>
      <c r="I102" s="52">
        <f t="shared" si="1"/>
        <v>55</v>
      </c>
      <c r="J102" s="18">
        <v>9957914309</v>
      </c>
      <c r="K102" s="18"/>
      <c r="L102" s="18"/>
      <c r="M102" s="18"/>
      <c r="N102" s="18"/>
      <c r="O102" s="18"/>
      <c r="P102" s="24">
        <v>43494</v>
      </c>
      <c r="Q102" s="18" t="s">
        <v>90</v>
      </c>
      <c r="R102" s="18"/>
      <c r="S102" s="18"/>
      <c r="T102" s="18"/>
    </row>
    <row r="103" spans="1:20" ht="33">
      <c r="A103" s="4">
        <v>99</v>
      </c>
      <c r="B103" s="17" t="s">
        <v>67</v>
      </c>
      <c r="C103" s="18" t="s">
        <v>593</v>
      </c>
      <c r="D103" s="18" t="s">
        <v>27</v>
      </c>
      <c r="E103" s="19">
        <v>217803</v>
      </c>
      <c r="F103" s="18" t="s">
        <v>88</v>
      </c>
      <c r="G103" s="19">
        <v>80</v>
      </c>
      <c r="H103" s="19">
        <v>82</v>
      </c>
      <c r="I103" s="52">
        <f t="shared" si="1"/>
        <v>162</v>
      </c>
      <c r="J103" s="18">
        <v>9613440493</v>
      </c>
      <c r="K103" s="18"/>
      <c r="L103" s="18"/>
      <c r="M103" s="18"/>
      <c r="N103" s="18"/>
      <c r="O103" s="18"/>
      <c r="P103" s="24">
        <v>43495</v>
      </c>
      <c r="Q103" s="18" t="s">
        <v>91</v>
      </c>
      <c r="R103" s="18"/>
      <c r="S103" s="18"/>
      <c r="T103" s="18"/>
    </row>
    <row r="104" spans="1:20" ht="33">
      <c r="A104" s="4">
        <v>100</v>
      </c>
      <c r="B104" s="17" t="s">
        <v>67</v>
      </c>
      <c r="C104" s="18" t="s">
        <v>124</v>
      </c>
      <c r="D104" s="18"/>
      <c r="E104" s="19"/>
      <c r="F104" s="18"/>
      <c r="G104" s="19"/>
      <c r="H104" s="19"/>
      <c r="I104" s="52">
        <f t="shared" si="1"/>
        <v>0</v>
      </c>
      <c r="J104" s="18"/>
      <c r="K104" s="18"/>
      <c r="L104" s="18"/>
      <c r="M104" s="18"/>
      <c r="N104" s="18"/>
      <c r="O104" s="18"/>
      <c r="P104" s="24">
        <v>43496</v>
      </c>
      <c r="Q104" s="18" t="s">
        <v>92</v>
      </c>
      <c r="R104" s="18"/>
      <c r="S104" s="18"/>
      <c r="T104" s="18" t="s">
        <v>594</v>
      </c>
    </row>
    <row r="105" spans="1:20">
      <c r="A105" s="4">
        <v>101</v>
      </c>
      <c r="B105" s="17" t="s">
        <v>67</v>
      </c>
      <c r="C105" s="18"/>
      <c r="D105" s="18"/>
      <c r="E105" s="19"/>
      <c r="F105" s="18"/>
      <c r="G105" s="19"/>
      <c r="H105" s="19"/>
      <c r="I105" s="52">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2">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2">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2">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2">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2">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2">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2">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2">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2">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2">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2">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2">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2">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2">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2">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2">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2">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2">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2">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2">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2">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2">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2">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2">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2">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2">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2">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2">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2">
        <f t="shared" ref="I134:I163" si="2">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2">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2">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2">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2">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2">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2">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2">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2">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2">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2">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2">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2">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2">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2">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2">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2">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2">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2">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2">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2">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2">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2">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2">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2">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2">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2">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2">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2">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2">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ref="I164" si="3">+G164+H164</f>
        <v>0</v>
      </c>
      <c r="J164" s="18"/>
      <c r="K164" s="18"/>
      <c r="L164" s="18"/>
      <c r="M164" s="18"/>
      <c r="N164" s="18"/>
      <c r="O164" s="18"/>
      <c r="P164" s="24"/>
      <c r="Q164" s="18"/>
      <c r="R164" s="18"/>
      <c r="S164" s="18"/>
      <c r="T164" s="18"/>
    </row>
    <row r="165" spans="1:20">
      <c r="A165" s="21" t="s">
        <v>11</v>
      </c>
      <c r="B165" s="41"/>
      <c r="C165" s="21">
        <f>COUNTIFS(C5:C164,"*")</f>
        <v>84</v>
      </c>
      <c r="D165" s="21"/>
      <c r="E165" s="13"/>
      <c r="F165" s="21"/>
      <c r="G165" s="21">
        <f>SUM(G5:G164)</f>
        <v>2582</v>
      </c>
      <c r="H165" s="21">
        <f>SUM(H5:H164)</f>
        <v>2306</v>
      </c>
      <c r="I165" s="21">
        <f>SUM(I5:I164)</f>
        <v>4888</v>
      </c>
      <c r="J165" s="55"/>
      <c r="K165" s="21"/>
      <c r="L165" s="21"/>
      <c r="M165" s="21"/>
      <c r="N165" s="21"/>
      <c r="O165" s="21"/>
      <c r="P165" s="14"/>
      <c r="Q165" s="21"/>
      <c r="R165" s="21"/>
      <c r="S165" s="21"/>
      <c r="T165" s="12"/>
    </row>
    <row r="166" spans="1:20">
      <c r="A166" s="46" t="s">
        <v>66</v>
      </c>
      <c r="B166" s="10">
        <f>COUNTIF(B$5:B$164,"Team 1")</f>
        <v>48</v>
      </c>
      <c r="C166" s="46" t="s">
        <v>29</v>
      </c>
      <c r="D166" s="10">
        <f>COUNTIF(D5:D164,"Anganwadi")</f>
        <v>57</v>
      </c>
    </row>
    <row r="167" spans="1:20">
      <c r="A167" s="46" t="s">
        <v>67</v>
      </c>
      <c r="B167" s="10">
        <f>COUNTIF(B$6:B$164,"Team 2")</f>
        <v>51</v>
      </c>
      <c r="C167" s="46" t="s">
        <v>27</v>
      </c>
      <c r="D167" s="10">
        <f>COUNTIF(D5:D164,"School")</f>
        <v>13</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51"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D82"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56"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4" t="s">
        <v>673</v>
      </c>
      <c r="B1" s="124"/>
      <c r="C1" s="124"/>
      <c r="D1" s="125"/>
      <c r="E1" s="125"/>
      <c r="F1" s="125"/>
      <c r="G1" s="125"/>
      <c r="H1" s="125"/>
      <c r="I1" s="125"/>
      <c r="J1" s="125"/>
      <c r="K1" s="125"/>
      <c r="L1" s="125"/>
      <c r="M1" s="125"/>
      <c r="N1" s="125"/>
      <c r="O1" s="125"/>
      <c r="P1" s="125"/>
      <c r="Q1" s="125"/>
      <c r="R1" s="125"/>
      <c r="S1" s="125"/>
    </row>
    <row r="2" spans="1:20">
      <c r="A2" s="128" t="s">
        <v>63</v>
      </c>
      <c r="B2" s="129"/>
      <c r="C2" s="129"/>
      <c r="D2" s="25" t="s">
        <v>598</v>
      </c>
      <c r="E2" s="22"/>
      <c r="F2" s="22"/>
      <c r="G2" s="22"/>
      <c r="H2" s="22"/>
      <c r="I2" s="22"/>
      <c r="J2" s="53"/>
      <c r="K2" s="22"/>
      <c r="L2" s="22"/>
      <c r="M2" s="22"/>
      <c r="N2" s="22"/>
      <c r="O2" s="22"/>
      <c r="P2" s="22"/>
      <c r="Q2" s="22"/>
      <c r="R2" s="22"/>
      <c r="S2" s="22"/>
    </row>
    <row r="3" spans="1:20" ht="24" customHeight="1">
      <c r="A3" s="123" t="s">
        <v>14</v>
      </c>
      <c r="B3" s="126" t="s">
        <v>65</v>
      </c>
      <c r="C3" s="122" t="s">
        <v>7</v>
      </c>
      <c r="D3" s="122" t="s">
        <v>59</v>
      </c>
      <c r="E3" s="122" t="s">
        <v>16</v>
      </c>
      <c r="F3" s="130" t="s">
        <v>17</v>
      </c>
      <c r="G3" s="122" t="s">
        <v>8</v>
      </c>
      <c r="H3" s="122"/>
      <c r="I3" s="122"/>
      <c r="J3" s="135" t="s">
        <v>35</v>
      </c>
      <c r="K3" s="126" t="s">
        <v>37</v>
      </c>
      <c r="L3" s="126" t="s">
        <v>54</v>
      </c>
      <c r="M3" s="126" t="s">
        <v>55</v>
      </c>
      <c r="N3" s="126" t="s">
        <v>38</v>
      </c>
      <c r="O3" s="126" t="s">
        <v>39</v>
      </c>
      <c r="P3" s="123" t="s">
        <v>58</v>
      </c>
      <c r="Q3" s="122" t="s">
        <v>56</v>
      </c>
      <c r="R3" s="122" t="s">
        <v>36</v>
      </c>
      <c r="S3" s="122" t="s">
        <v>57</v>
      </c>
      <c r="T3" s="122" t="s">
        <v>13</v>
      </c>
    </row>
    <row r="4" spans="1:20" ht="25.5" customHeight="1">
      <c r="A4" s="123"/>
      <c r="B4" s="131"/>
      <c r="C4" s="122"/>
      <c r="D4" s="122"/>
      <c r="E4" s="122"/>
      <c r="F4" s="130"/>
      <c r="G4" s="23" t="s">
        <v>9</v>
      </c>
      <c r="H4" s="23" t="s">
        <v>10</v>
      </c>
      <c r="I4" s="23" t="s">
        <v>11</v>
      </c>
      <c r="J4" s="135"/>
      <c r="K4" s="127"/>
      <c r="L4" s="127"/>
      <c r="M4" s="127"/>
      <c r="N4" s="127"/>
      <c r="O4" s="127"/>
      <c r="P4" s="123"/>
      <c r="Q4" s="123"/>
      <c r="R4" s="122"/>
      <c r="S4" s="122"/>
      <c r="T4" s="122"/>
    </row>
    <row r="5" spans="1:20" ht="33">
      <c r="A5" s="4">
        <v>1</v>
      </c>
      <c r="B5" s="17" t="s">
        <v>66</v>
      </c>
      <c r="C5" s="18" t="s">
        <v>308</v>
      </c>
      <c r="D5" s="18"/>
      <c r="E5" s="19">
        <v>216704</v>
      </c>
      <c r="F5" s="18" t="s">
        <v>97</v>
      </c>
      <c r="G5" s="19">
        <v>45</v>
      </c>
      <c r="H5" s="19">
        <v>45</v>
      </c>
      <c r="I5" s="52">
        <f>G5+H5</f>
        <v>90</v>
      </c>
      <c r="J5" s="18"/>
      <c r="K5" s="18"/>
      <c r="L5" s="18"/>
      <c r="M5" s="18"/>
      <c r="N5" s="18"/>
      <c r="O5" s="18"/>
      <c r="P5" s="24">
        <v>43497</v>
      </c>
      <c r="Q5" s="18" t="s">
        <v>93</v>
      </c>
      <c r="R5" s="18"/>
      <c r="S5" s="18"/>
      <c r="T5" s="18"/>
    </row>
    <row r="6" spans="1:20">
      <c r="A6" s="4">
        <v>2</v>
      </c>
      <c r="B6" s="17" t="s">
        <v>66</v>
      </c>
      <c r="C6" s="18" t="s">
        <v>309</v>
      </c>
      <c r="D6" s="18"/>
      <c r="E6" s="19">
        <v>216702</v>
      </c>
      <c r="F6" s="18" t="s">
        <v>97</v>
      </c>
      <c r="G6" s="19">
        <v>79</v>
      </c>
      <c r="H6" s="19">
        <v>50</v>
      </c>
      <c r="I6" s="52">
        <f t="shared" ref="I6:I54" si="0">G6+H6</f>
        <v>129</v>
      </c>
      <c r="J6" s="18">
        <v>8011940059</v>
      </c>
      <c r="K6" s="18"/>
      <c r="L6" s="18"/>
      <c r="M6" s="18"/>
      <c r="N6" s="18"/>
      <c r="O6" s="18"/>
      <c r="P6" s="24">
        <v>43497</v>
      </c>
      <c r="Q6" s="18" t="s">
        <v>93</v>
      </c>
      <c r="R6" s="18"/>
      <c r="S6" s="18"/>
      <c r="T6" s="18"/>
    </row>
    <row r="7" spans="1:20" ht="33">
      <c r="A7" s="4">
        <v>3</v>
      </c>
      <c r="B7" s="17" t="s">
        <v>66</v>
      </c>
      <c r="C7" s="18" t="s">
        <v>96</v>
      </c>
      <c r="D7" s="18"/>
      <c r="E7" s="19"/>
      <c r="F7" s="18"/>
      <c r="G7" s="19"/>
      <c r="H7" s="19"/>
      <c r="I7" s="52">
        <f t="shared" si="0"/>
        <v>0</v>
      </c>
      <c r="J7" s="18"/>
      <c r="K7" s="18"/>
      <c r="L7" s="18"/>
      <c r="M7" s="18"/>
      <c r="N7" s="18"/>
      <c r="O7" s="18"/>
      <c r="P7" s="24">
        <v>43498</v>
      </c>
      <c r="Q7" s="18" t="s">
        <v>94</v>
      </c>
      <c r="R7" s="18"/>
      <c r="S7" s="18"/>
      <c r="T7" s="18"/>
    </row>
    <row r="8" spans="1:20">
      <c r="A8" s="4">
        <v>4</v>
      </c>
      <c r="B8" s="17" t="s">
        <v>66</v>
      </c>
      <c r="C8" s="18"/>
      <c r="D8" s="18"/>
      <c r="E8" s="19"/>
      <c r="F8" s="18"/>
      <c r="G8" s="19"/>
      <c r="H8" s="19"/>
      <c r="I8" s="52">
        <f t="shared" si="0"/>
        <v>0</v>
      </c>
      <c r="J8" s="54"/>
      <c r="K8" s="18"/>
      <c r="L8" s="18"/>
      <c r="M8" s="18"/>
      <c r="N8" s="18"/>
      <c r="O8" s="18"/>
      <c r="P8" s="24">
        <v>43499</v>
      </c>
      <c r="Q8" s="18" t="s">
        <v>95</v>
      </c>
      <c r="R8" s="18"/>
      <c r="S8" s="18"/>
      <c r="T8" s="18"/>
    </row>
    <row r="9" spans="1:20">
      <c r="A9" s="4">
        <v>5</v>
      </c>
      <c r="B9" s="17" t="s">
        <v>66</v>
      </c>
      <c r="C9" s="18" t="s">
        <v>310</v>
      </c>
      <c r="D9" s="18"/>
      <c r="E9" s="19">
        <v>203601</v>
      </c>
      <c r="F9" s="18" t="s">
        <v>88</v>
      </c>
      <c r="G9" s="19">
        <v>100</v>
      </c>
      <c r="H9" s="19">
        <v>75</v>
      </c>
      <c r="I9" s="52">
        <f t="shared" si="0"/>
        <v>175</v>
      </c>
      <c r="J9" s="18">
        <v>9957936984</v>
      </c>
      <c r="K9" s="18"/>
      <c r="L9" s="18"/>
      <c r="M9" s="18"/>
      <c r="N9" s="18"/>
      <c r="O9" s="18"/>
      <c r="P9" s="24">
        <v>43500</v>
      </c>
      <c r="Q9" s="18" t="s">
        <v>89</v>
      </c>
      <c r="R9" s="18"/>
      <c r="S9" s="18"/>
      <c r="T9" s="18"/>
    </row>
    <row r="10" spans="1:20">
      <c r="A10" s="4">
        <v>6</v>
      </c>
      <c r="B10" s="17" t="s">
        <v>66</v>
      </c>
      <c r="C10" s="18" t="s">
        <v>311</v>
      </c>
      <c r="D10" s="18"/>
      <c r="E10" s="19">
        <v>220301</v>
      </c>
      <c r="F10" s="18" t="s">
        <v>88</v>
      </c>
      <c r="G10" s="19">
        <v>15</v>
      </c>
      <c r="H10" s="19">
        <v>14</v>
      </c>
      <c r="I10" s="52">
        <f t="shared" si="0"/>
        <v>29</v>
      </c>
      <c r="J10" s="18">
        <v>8011412632</v>
      </c>
      <c r="K10" s="18"/>
      <c r="L10" s="18"/>
      <c r="M10" s="18"/>
      <c r="N10" s="18"/>
      <c r="O10" s="18"/>
      <c r="P10" s="24">
        <v>43501</v>
      </c>
      <c r="Q10" s="18" t="s">
        <v>90</v>
      </c>
      <c r="R10" s="18"/>
      <c r="S10" s="18"/>
      <c r="T10" s="18"/>
    </row>
    <row r="11" spans="1:20">
      <c r="A11" s="4">
        <v>7</v>
      </c>
      <c r="B11" s="17" t="s">
        <v>66</v>
      </c>
      <c r="C11" s="18" t="s">
        <v>312</v>
      </c>
      <c r="D11" s="18"/>
      <c r="E11" s="19">
        <v>220302</v>
      </c>
      <c r="F11" s="18" t="s">
        <v>88</v>
      </c>
      <c r="G11" s="19">
        <v>25</v>
      </c>
      <c r="H11" s="19">
        <v>25</v>
      </c>
      <c r="I11" s="52">
        <f t="shared" si="0"/>
        <v>50</v>
      </c>
      <c r="J11" s="18">
        <v>8723989288</v>
      </c>
      <c r="K11" s="18"/>
      <c r="L11" s="18"/>
      <c r="M11" s="18"/>
      <c r="N11" s="18"/>
      <c r="O11" s="18"/>
      <c r="P11" s="24">
        <v>43501</v>
      </c>
      <c r="Q11" s="18" t="s">
        <v>90</v>
      </c>
      <c r="R11" s="18"/>
      <c r="S11" s="18"/>
      <c r="T11" s="18"/>
    </row>
    <row r="12" spans="1:20">
      <c r="A12" s="4">
        <v>8</v>
      </c>
      <c r="B12" s="17" t="s">
        <v>66</v>
      </c>
      <c r="C12" s="18" t="s">
        <v>313</v>
      </c>
      <c r="D12" s="18"/>
      <c r="E12" s="19">
        <v>212101</v>
      </c>
      <c r="F12" s="18" t="s">
        <v>88</v>
      </c>
      <c r="G12" s="19">
        <v>36</v>
      </c>
      <c r="H12" s="19">
        <v>40</v>
      </c>
      <c r="I12" s="52">
        <f t="shared" si="0"/>
        <v>76</v>
      </c>
      <c r="J12" s="18">
        <v>9854127065</v>
      </c>
      <c r="K12" s="18"/>
      <c r="L12" s="18"/>
      <c r="M12" s="18"/>
      <c r="N12" s="18"/>
      <c r="O12" s="18"/>
      <c r="P12" s="24">
        <v>43501</v>
      </c>
      <c r="Q12" s="18" t="s">
        <v>90</v>
      </c>
      <c r="R12" s="18"/>
      <c r="S12" s="18"/>
      <c r="T12" s="18"/>
    </row>
    <row r="13" spans="1:20" ht="33">
      <c r="A13" s="4">
        <v>9</v>
      </c>
      <c r="B13" s="17" t="s">
        <v>66</v>
      </c>
      <c r="C13" s="18" t="s">
        <v>314</v>
      </c>
      <c r="D13" s="18"/>
      <c r="E13" s="19">
        <v>212105</v>
      </c>
      <c r="F13" s="18" t="s">
        <v>88</v>
      </c>
      <c r="G13" s="19">
        <v>45</v>
      </c>
      <c r="H13" s="19">
        <v>30</v>
      </c>
      <c r="I13" s="52">
        <f t="shared" si="0"/>
        <v>75</v>
      </c>
      <c r="J13" s="18">
        <v>9864409696</v>
      </c>
      <c r="K13" s="18"/>
      <c r="L13" s="18"/>
      <c r="M13" s="18"/>
      <c r="N13" s="18"/>
      <c r="O13" s="18"/>
      <c r="P13" s="24">
        <v>43502</v>
      </c>
      <c r="Q13" s="18" t="s">
        <v>91</v>
      </c>
      <c r="R13" s="18"/>
      <c r="S13" s="18"/>
      <c r="T13" s="18"/>
    </row>
    <row r="14" spans="1:20" ht="33">
      <c r="A14" s="4">
        <v>10</v>
      </c>
      <c r="B14" s="17" t="s">
        <v>66</v>
      </c>
      <c r="C14" s="18" t="s">
        <v>315</v>
      </c>
      <c r="D14" s="18"/>
      <c r="E14" s="19">
        <v>224702</v>
      </c>
      <c r="F14" s="18" t="s">
        <v>88</v>
      </c>
      <c r="G14" s="19">
        <v>68</v>
      </c>
      <c r="H14" s="19">
        <v>60</v>
      </c>
      <c r="I14" s="52">
        <f t="shared" si="0"/>
        <v>128</v>
      </c>
      <c r="J14" s="18">
        <v>9678565517</v>
      </c>
      <c r="K14" s="18"/>
      <c r="L14" s="18"/>
      <c r="M14" s="18"/>
      <c r="N14" s="18"/>
      <c r="O14" s="18"/>
      <c r="P14" s="24">
        <v>43502</v>
      </c>
      <c r="Q14" s="18" t="s">
        <v>91</v>
      </c>
      <c r="R14" s="18"/>
      <c r="S14" s="18"/>
      <c r="T14" s="18"/>
    </row>
    <row r="15" spans="1:20">
      <c r="A15" s="4">
        <v>11</v>
      </c>
      <c r="B15" s="17" t="s">
        <v>66</v>
      </c>
      <c r="C15" s="18" t="s">
        <v>316</v>
      </c>
      <c r="D15" s="18" t="s">
        <v>29</v>
      </c>
      <c r="E15" s="19">
        <v>42</v>
      </c>
      <c r="F15" s="18"/>
      <c r="G15" s="19">
        <v>10</v>
      </c>
      <c r="H15" s="19">
        <v>16</v>
      </c>
      <c r="I15" s="52">
        <f t="shared" si="0"/>
        <v>26</v>
      </c>
      <c r="J15" s="18">
        <v>9954963329</v>
      </c>
      <c r="K15" s="18"/>
      <c r="L15" s="18"/>
      <c r="M15" s="18"/>
      <c r="N15" s="18"/>
      <c r="O15" s="18"/>
      <c r="P15" s="24">
        <v>43503</v>
      </c>
      <c r="Q15" s="18" t="s">
        <v>92</v>
      </c>
      <c r="R15" s="18"/>
      <c r="S15" s="18"/>
      <c r="T15" s="18"/>
    </row>
    <row r="16" spans="1:20">
      <c r="A16" s="4">
        <v>12</v>
      </c>
      <c r="B16" s="17" t="s">
        <v>66</v>
      </c>
      <c r="C16" s="18" t="s">
        <v>317</v>
      </c>
      <c r="D16" s="18" t="s">
        <v>29</v>
      </c>
      <c r="E16" s="19">
        <v>43</v>
      </c>
      <c r="F16" s="18"/>
      <c r="G16" s="19">
        <v>8</v>
      </c>
      <c r="H16" s="19">
        <v>7</v>
      </c>
      <c r="I16" s="52">
        <f t="shared" si="0"/>
        <v>15</v>
      </c>
      <c r="J16" s="18">
        <v>9678386649</v>
      </c>
      <c r="K16" s="18"/>
      <c r="L16" s="18"/>
      <c r="M16" s="18"/>
      <c r="N16" s="18"/>
      <c r="O16" s="18"/>
      <c r="P16" s="24">
        <v>43503</v>
      </c>
      <c r="Q16" s="18" t="s">
        <v>92</v>
      </c>
      <c r="R16" s="18"/>
      <c r="S16" s="18"/>
      <c r="T16" s="18"/>
    </row>
    <row r="17" spans="1:20">
      <c r="A17" s="4">
        <v>13</v>
      </c>
      <c r="B17" s="17" t="s">
        <v>66</v>
      </c>
      <c r="C17" s="18" t="s">
        <v>318</v>
      </c>
      <c r="D17" s="18" t="s">
        <v>29</v>
      </c>
      <c r="E17" s="19">
        <v>45</v>
      </c>
      <c r="F17" s="18"/>
      <c r="G17" s="19">
        <v>19</v>
      </c>
      <c r="H17" s="19">
        <v>17</v>
      </c>
      <c r="I17" s="52">
        <f t="shared" si="0"/>
        <v>36</v>
      </c>
      <c r="J17" s="18">
        <v>8761000272</v>
      </c>
      <c r="K17" s="18"/>
      <c r="L17" s="18"/>
      <c r="M17" s="18"/>
      <c r="N17" s="18"/>
      <c r="O17" s="18"/>
      <c r="P17" s="24">
        <v>43503</v>
      </c>
      <c r="Q17" s="18" t="s">
        <v>92</v>
      </c>
      <c r="R17" s="18"/>
      <c r="S17" s="18"/>
      <c r="T17" s="18"/>
    </row>
    <row r="18" spans="1:20">
      <c r="A18" s="4">
        <v>14</v>
      </c>
      <c r="B18" s="17" t="s">
        <v>66</v>
      </c>
      <c r="C18" s="18" t="s">
        <v>319</v>
      </c>
      <c r="D18" s="18" t="s">
        <v>29</v>
      </c>
      <c r="E18" s="19">
        <v>46</v>
      </c>
      <c r="F18" s="18"/>
      <c r="G18" s="19">
        <v>3</v>
      </c>
      <c r="H18" s="19">
        <v>6</v>
      </c>
      <c r="I18" s="52">
        <f t="shared" si="0"/>
        <v>9</v>
      </c>
      <c r="J18" s="18">
        <v>8473055237</v>
      </c>
      <c r="K18" s="18"/>
      <c r="L18" s="18"/>
      <c r="M18" s="18"/>
      <c r="N18" s="18"/>
      <c r="O18" s="18"/>
      <c r="P18" s="24">
        <v>43503</v>
      </c>
      <c r="Q18" s="18" t="s">
        <v>92</v>
      </c>
      <c r="R18" s="18"/>
      <c r="S18" s="18"/>
      <c r="T18" s="18"/>
    </row>
    <row r="19" spans="1:20">
      <c r="A19" s="4">
        <v>15</v>
      </c>
      <c r="B19" s="17" t="s">
        <v>66</v>
      </c>
      <c r="C19" s="18" t="s">
        <v>320</v>
      </c>
      <c r="D19" s="18" t="s">
        <v>29</v>
      </c>
      <c r="E19" s="19">
        <v>47</v>
      </c>
      <c r="F19" s="18"/>
      <c r="G19" s="19">
        <v>18</v>
      </c>
      <c r="H19" s="19">
        <v>16</v>
      </c>
      <c r="I19" s="52">
        <f t="shared" si="0"/>
        <v>34</v>
      </c>
      <c r="J19" s="18">
        <v>9954963066</v>
      </c>
      <c r="K19" s="18"/>
      <c r="L19" s="18"/>
      <c r="M19" s="18"/>
      <c r="N19" s="18"/>
      <c r="O19" s="18"/>
      <c r="P19" s="24">
        <v>43503</v>
      </c>
      <c r="Q19" s="18" t="s">
        <v>92</v>
      </c>
      <c r="R19" s="18"/>
      <c r="S19" s="18"/>
      <c r="T19" s="18"/>
    </row>
    <row r="20" spans="1:20">
      <c r="A20" s="4">
        <v>16</v>
      </c>
      <c r="B20" s="17" t="s">
        <v>66</v>
      </c>
      <c r="C20" s="18" t="s">
        <v>321</v>
      </c>
      <c r="D20" s="18" t="s">
        <v>27</v>
      </c>
      <c r="E20" s="19">
        <v>203602</v>
      </c>
      <c r="F20" s="18" t="s">
        <v>88</v>
      </c>
      <c r="G20" s="19">
        <v>75</v>
      </c>
      <c r="H20" s="19">
        <v>77</v>
      </c>
      <c r="I20" s="52">
        <f t="shared" si="0"/>
        <v>152</v>
      </c>
      <c r="J20" s="18">
        <v>9678966614</v>
      </c>
      <c r="K20" s="18"/>
      <c r="L20" s="18"/>
      <c r="M20" s="18"/>
      <c r="N20" s="18"/>
      <c r="O20" s="18"/>
      <c r="P20" s="24">
        <v>43504</v>
      </c>
      <c r="Q20" s="18" t="s">
        <v>93</v>
      </c>
      <c r="R20" s="18"/>
      <c r="S20" s="18"/>
      <c r="T20" s="18"/>
    </row>
    <row r="21" spans="1:20" ht="33">
      <c r="A21" s="4">
        <v>17</v>
      </c>
      <c r="B21" s="17" t="s">
        <v>66</v>
      </c>
      <c r="C21" s="18" t="s">
        <v>96</v>
      </c>
      <c r="D21" s="18"/>
      <c r="E21" s="19"/>
      <c r="F21" s="18"/>
      <c r="G21" s="19"/>
      <c r="H21" s="19"/>
      <c r="I21" s="52">
        <f t="shared" si="0"/>
        <v>0</v>
      </c>
      <c r="J21" s="18"/>
      <c r="K21" s="18"/>
      <c r="L21" s="18"/>
      <c r="M21" s="18"/>
      <c r="N21" s="18"/>
      <c r="O21" s="18"/>
      <c r="P21" s="24">
        <v>43505</v>
      </c>
      <c r="Q21" s="18" t="s">
        <v>94</v>
      </c>
      <c r="R21" s="18"/>
      <c r="S21" s="18"/>
      <c r="T21" s="18"/>
    </row>
    <row r="22" spans="1:20">
      <c r="A22" s="4">
        <v>18</v>
      </c>
      <c r="B22" s="17" t="s">
        <v>66</v>
      </c>
      <c r="C22" s="18"/>
      <c r="D22" s="18"/>
      <c r="E22" s="19"/>
      <c r="F22" s="18"/>
      <c r="G22" s="19"/>
      <c r="H22" s="19"/>
      <c r="I22" s="52">
        <f t="shared" si="0"/>
        <v>0</v>
      </c>
      <c r="J22" s="18"/>
      <c r="K22" s="18"/>
      <c r="L22" s="18"/>
      <c r="M22" s="18"/>
      <c r="N22" s="18"/>
      <c r="O22" s="18"/>
      <c r="P22" s="24">
        <v>43506</v>
      </c>
      <c r="Q22" s="18" t="s">
        <v>95</v>
      </c>
      <c r="R22" s="18"/>
      <c r="S22" s="18"/>
      <c r="T22" s="18"/>
    </row>
    <row r="23" spans="1:20">
      <c r="A23" s="4">
        <v>19</v>
      </c>
      <c r="B23" s="17" t="s">
        <v>66</v>
      </c>
      <c r="C23" s="18" t="s">
        <v>322</v>
      </c>
      <c r="D23" s="18" t="s">
        <v>27</v>
      </c>
      <c r="E23" s="19">
        <v>203603</v>
      </c>
      <c r="F23" s="18" t="s">
        <v>97</v>
      </c>
      <c r="G23" s="19">
        <v>48</v>
      </c>
      <c r="H23" s="19">
        <v>40</v>
      </c>
      <c r="I23" s="52">
        <f t="shared" si="0"/>
        <v>88</v>
      </c>
      <c r="J23" s="18">
        <v>9435324588</v>
      </c>
      <c r="K23" s="18"/>
      <c r="L23" s="18"/>
      <c r="M23" s="18"/>
      <c r="N23" s="18"/>
      <c r="O23" s="18"/>
      <c r="P23" s="24">
        <v>43507</v>
      </c>
      <c r="Q23" s="18" t="s">
        <v>89</v>
      </c>
      <c r="R23" s="18"/>
      <c r="S23" s="18"/>
      <c r="T23" s="18"/>
    </row>
    <row r="24" spans="1:20">
      <c r="A24" s="4">
        <v>20</v>
      </c>
      <c r="B24" s="17" t="s">
        <v>66</v>
      </c>
      <c r="C24" s="18" t="s">
        <v>323</v>
      </c>
      <c r="D24" s="18" t="s">
        <v>27</v>
      </c>
      <c r="E24" s="19">
        <v>203604</v>
      </c>
      <c r="F24" s="18" t="s">
        <v>88</v>
      </c>
      <c r="G24" s="19">
        <v>20</v>
      </c>
      <c r="H24" s="19">
        <v>15</v>
      </c>
      <c r="I24" s="52">
        <f t="shared" si="0"/>
        <v>35</v>
      </c>
      <c r="J24" s="18">
        <v>8753980482</v>
      </c>
      <c r="K24" s="18"/>
      <c r="L24" s="18"/>
      <c r="M24" s="18"/>
      <c r="N24" s="18"/>
      <c r="O24" s="18"/>
      <c r="P24" s="24">
        <v>43507</v>
      </c>
      <c r="Q24" s="18" t="s">
        <v>89</v>
      </c>
      <c r="R24" s="18"/>
      <c r="S24" s="18"/>
      <c r="T24" s="18"/>
    </row>
    <row r="25" spans="1:20">
      <c r="A25" s="4">
        <v>21</v>
      </c>
      <c r="B25" s="17" t="s">
        <v>66</v>
      </c>
      <c r="C25" s="18" t="s">
        <v>324</v>
      </c>
      <c r="D25" s="18" t="s">
        <v>27</v>
      </c>
      <c r="E25" s="19">
        <v>224703</v>
      </c>
      <c r="F25" s="18" t="s">
        <v>88</v>
      </c>
      <c r="G25" s="19">
        <v>86</v>
      </c>
      <c r="H25" s="19">
        <v>60</v>
      </c>
      <c r="I25" s="52">
        <f t="shared" si="0"/>
        <v>146</v>
      </c>
      <c r="J25" s="18">
        <v>9954712191</v>
      </c>
      <c r="K25" s="18"/>
      <c r="L25" s="18"/>
      <c r="M25" s="18"/>
      <c r="N25" s="18"/>
      <c r="O25" s="18"/>
      <c r="P25" s="24">
        <v>43508</v>
      </c>
      <c r="Q25" s="18" t="s">
        <v>90</v>
      </c>
      <c r="R25" s="18"/>
      <c r="S25" s="18"/>
      <c r="T25" s="18"/>
    </row>
    <row r="26" spans="1:20" ht="33">
      <c r="A26" s="4">
        <v>22</v>
      </c>
      <c r="B26" s="17" t="s">
        <v>66</v>
      </c>
      <c r="C26" s="18" t="s">
        <v>325</v>
      </c>
      <c r="D26" s="18" t="s">
        <v>27</v>
      </c>
      <c r="E26" s="19">
        <v>224801</v>
      </c>
      <c r="F26" s="18" t="s">
        <v>88</v>
      </c>
      <c r="G26" s="19">
        <v>20</v>
      </c>
      <c r="H26" s="19">
        <v>14</v>
      </c>
      <c r="I26" s="52">
        <f t="shared" si="0"/>
        <v>34</v>
      </c>
      <c r="J26" s="18">
        <v>8486349985</v>
      </c>
      <c r="K26" s="18"/>
      <c r="L26" s="18"/>
      <c r="M26" s="18"/>
      <c r="N26" s="18"/>
      <c r="O26" s="18"/>
      <c r="P26" s="24">
        <v>43509</v>
      </c>
      <c r="Q26" s="18" t="s">
        <v>91</v>
      </c>
      <c r="R26" s="18"/>
      <c r="S26" s="18"/>
      <c r="T26" s="18"/>
    </row>
    <row r="27" spans="1:20" ht="33">
      <c r="A27" s="4">
        <v>23</v>
      </c>
      <c r="B27" s="17" t="s">
        <v>66</v>
      </c>
      <c r="C27" s="18" t="s">
        <v>326</v>
      </c>
      <c r="D27" s="18" t="s">
        <v>27</v>
      </c>
      <c r="E27" s="19">
        <v>224802</v>
      </c>
      <c r="F27" s="18" t="s">
        <v>88</v>
      </c>
      <c r="G27" s="19">
        <v>59</v>
      </c>
      <c r="H27" s="19">
        <v>50</v>
      </c>
      <c r="I27" s="52">
        <f t="shared" si="0"/>
        <v>109</v>
      </c>
      <c r="J27" s="18">
        <v>9127644935</v>
      </c>
      <c r="K27" s="18"/>
      <c r="L27" s="18"/>
      <c r="M27" s="18"/>
      <c r="N27" s="18"/>
      <c r="O27" s="18"/>
      <c r="P27" s="24">
        <v>43509</v>
      </c>
      <c r="Q27" s="18" t="s">
        <v>91</v>
      </c>
      <c r="R27" s="18"/>
      <c r="S27" s="18"/>
      <c r="T27" s="18"/>
    </row>
    <row r="28" spans="1:20" ht="33">
      <c r="A28" s="4">
        <v>24</v>
      </c>
      <c r="B28" s="17" t="s">
        <v>66</v>
      </c>
      <c r="C28" s="18" t="s">
        <v>327</v>
      </c>
      <c r="D28" s="18" t="s">
        <v>27</v>
      </c>
      <c r="E28" s="19">
        <v>224803</v>
      </c>
      <c r="F28" s="18" t="s">
        <v>88</v>
      </c>
      <c r="G28" s="19">
        <v>20</v>
      </c>
      <c r="H28" s="19">
        <v>14</v>
      </c>
      <c r="I28" s="52">
        <f t="shared" si="0"/>
        <v>34</v>
      </c>
      <c r="J28" s="18">
        <v>9859144809</v>
      </c>
      <c r="K28" s="18"/>
      <c r="L28" s="18"/>
      <c r="M28" s="18"/>
      <c r="N28" s="18"/>
      <c r="O28" s="18"/>
      <c r="P28" s="24">
        <v>43509</v>
      </c>
      <c r="Q28" s="18" t="s">
        <v>91</v>
      </c>
      <c r="R28" s="18"/>
      <c r="S28" s="18"/>
      <c r="T28" s="18"/>
    </row>
    <row r="29" spans="1:20">
      <c r="A29" s="4">
        <v>25</v>
      </c>
      <c r="B29" s="17"/>
      <c r="C29" s="18" t="s">
        <v>328</v>
      </c>
      <c r="D29" s="18" t="s">
        <v>29</v>
      </c>
      <c r="E29" s="19">
        <v>48</v>
      </c>
      <c r="F29" s="18"/>
      <c r="G29" s="19">
        <v>27</v>
      </c>
      <c r="H29" s="19">
        <v>13</v>
      </c>
      <c r="I29" s="52">
        <f t="shared" si="0"/>
        <v>40</v>
      </c>
      <c r="J29" s="18">
        <v>7399992040</v>
      </c>
      <c r="K29" s="18"/>
      <c r="L29" s="18"/>
      <c r="M29" s="18"/>
      <c r="N29" s="18"/>
      <c r="O29" s="18"/>
      <c r="P29" s="24">
        <v>43510</v>
      </c>
      <c r="Q29" s="18" t="s">
        <v>92</v>
      </c>
      <c r="R29" s="18"/>
      <c r="S29" s="18"/>
      <c r="T29" s="18"/>
    </row>
    <row r="30" spans="1:20">
      <c r="A30" s="4">
        <v>26</v>
      </c>
      <c r="B30" s="17" t="s">
        <v>66</v>
      </c>
      <c r="C30" s="18" t="s">
        <v>329</v>
      </c>
      <c r="D30" s="18" t="s">
        <v>29</v>
      </c>
      <c r="E30" s="19">
        <v>49</v>
      </c>
      <c r="F30" s="18"/>
      <c r="G30" s="19">
        <v>13</v>
      </c>
      <c r="H30" s="19">
        <v>13</v>
      </c>
      <c r="I30" s="52">
        <f t="shared" si="0"/>
        <v>26</v>
      </c>
      <c r="J30" s="18">
        <v>9854561734</v>
      </c>
      <c r="K30" s="18"/>
      <c r="L30" s="18"/>
      <c r="M30" s="18"/>
      <c r="N30" s="18"/>
      <c r="O30" s="18"/>
      <c r="P30" s="24">
        <v>43510</v>
      </c>
      <c r="Q30" s="18" t="s">
        <v>92</v>
      </c>
      <c r="R30" s="18"/>
      <c r="S30" s="18"/>
      <c r="T30" s="18"/>
    </row>
    <row r="31" spans="1:20">
      <c r="A31" s="4">
        <v>27</v>
      </c>
      <c r="B31" s="17" t="s">
        <v>66</v>
      </c>
      <c r="C31" s="18" t="s">
        <v>330</v>
      </c>
      <c r="D31" s="18" t="s">
        <v>29</v>
      </c>
      <c r="E31" s="19">
        <v>50</v>
      </c>
      <c r="F31" s="18"/>
      <c r="G31" s="19">
        <v>15</v>
      </c>
      <c r="H31" s="19">
        <v>9</v>
      </c>
      <c r="I31" s="52">
        <f t="shared" si="0"/>
        <v>24</v>
      </c>
      <c r="J31" s="18">
        <v>9954693047</v>
      </c>
      <c r="K31" s="18"/>
      <c r="L31" s="18"/>
      <c r="M31" s="18"/>
      <c r="N31" s="18"/>
      <c r="O31" s="18"/>
      <c r="P31" s="24">
        <v>43510</v>
      </c>
      <c r="Q31" s="18" t="s">
        <v>92</v>
      </c>
      <c r="R31" s="18"/>
      <c r="S31" s="18"/>
      <c r="T31" s="18"/>
    </row>
    <row r="32" spans="1:20">
      <c r="A32" s="4">
        <v>28</v>
      </c>
      <c r="B32" s="17" t="s">
        <v>66</v>
      </c>
      <c r="C32" s="18" t="s">
        <v>331</v>
      </c>
      <c r="D32" s="18" t="s">
        <v>29</v>
      </c>
      <c r="E32" s="19">
        <v>51</v>
      </c>
      <c r="F32" s="18"/>
      <c r="G32" s="19">
        <v>35</v>
      </c>
      <c r="H32" s="19">
        <v>35</v>
      </c>
      <c r="I32" s="52">
        <f t="shared" si="0"/>
        <v>70</v>
      </c>
      <c r="J32" s="18">
        <v>7896154517</v>
      </c>
      <c r="K32" s="18"/>
      <c r="L32" s="18"/>
      <c r="M32" s="18"/>
      <c r="N32" s="18"/>
      <c r="O32" s="18"/>
      <c r="P32" s="24">
        <v>43510</v>
      </c>
      <c r="Q32" s="18" t="s">
        <v>92</v>
      </c>
      <c r="R32" s="18"/>
      <c r="S32" s="18"/>
      <c r="T32" s="18"/>
    </row>
    <row r="33" spans="1:20">
      <c r="A33" s="4">
        <v>29</v>
      </c>
      <c r="B33" s="17" t="s">
        <v>66</v>
      </c>
      <c r="C33" s="18" t="s">
        <v>332</v>
      </c>
      <c r="D33" s="18" t="s">
        <v>27</v>
      </c>
      <c r="E33" s="19">
        <v>203601</v>
      </c>
      <c r="F33" s="18" t="s">
        <v>88</v>
      </c>
      <c r="G33" s="19">
        <v>100</v>
      </c>
      <c r="H33" s="19">
        <v>98</v>
      </c>
      <c r="I33" s="52">
        <f t="shared" si="0"/>
        <v>198</v>
      </c>
      <c r="J33" s="18">
        <v>9678506995</v>
      </c>
      <c r="K33" s="18"/>
      <c r="L33" s="18"/>
      <c r="M33" s="18"/>
      <c r="N33" s="18"/>
      <c r="O33" s="18"/>
      <c r="P33" s="24">
        <v>43511</v>
      </c>
      <c r="Q33" s="18" t="s">
        <v>93</v>
      </c>
      <c r="R33" s="18"/>
      <c r="S33" s="18"/>
      <c r="T33" s="18"/>
    </row>
    <row r="34" spans="1:20" ht="33">
      <c r="A34" s="4">
        <v>30</v>
      </c>
      <c r="B34" s="17" t="s">
        <v>66</v>
      </c>
      <c r="C34" s="18" t="s">
        <v>96</v>
      </c>
      <c r="D34" s="18"/>
      <c r="E34" s="19"/>
      <c r="F34" s="18"/>
      <c r="G34" s="19"/>
      <c r="H34" s="19"/>
      <c r="I34" s="52">
        <f t="shared" si="0"/>
        <v>0</v>
      </c>
      <c r="J34" s="18"/>
      <c r="K34" s="18"/>
      <c r="L34" s="18"/>
      <c r="M34" s="18"/>
      <c r="N34" s="18"/>
      <c r="O34" s="18"/>
      <c r="P34" s="24">
        <v>43512</v>
      </c>
      <c r="Q34" s="18" t="s">
        <v>94</v>
      </c>
      <c r="R34" s="18"/>
      <c r="S34" s="18"/>
      <c r="T34" s="18"/>
    </row>
    <row r="35" spans="1:20">
      <c r="A35" s="4">
        <v>31</v>
      </c>
      <c r="B35" s="17" t="s">
        <v>66</v>
      </c>
      <c r="C35" s="18"/>
      <c r="D35" s="18"/>
      <c r="E35" s="19"/>
      <c r="F35" s="18"/>
      <c r="G35" s="19"/>
      <c r="H35" s="19"/>
      <c r="I35" s="52">
        <f t="shared" si="0"/>
        <v>0</v>
      </c>
      <c r="J35" s="18"/>
      <c r="K35" s="18"/>
      <c r="L35" s="18"/>
      <c r="M35" s="18"/>
      <c r="N35" s="18"/>
      <c r="O35" s="18"/>
      <c r="P35" s="24">
        <v>43513</v>
      </c>
      <c r="Q35" s="18" t="s">
        <v>95</v>
      </c>
      <c r="R35" s="18"/>
      <c r="S35" s="18"/>
      <c r="T35" s="18"/>
    </row>
    <row r="36" spans="1:20">
      <c r="A36" s="4">
        <v>32</v>
      </c>
      <c r="B36" s="17" t="s">
        <v>66</v>
      </c>
      <c r="C36" s="18" t="s">
        <v>333</v>
      </c>
      <c r="D36" s="18" t="s">
        <v>27</v>
      </c>
      <c r="E36" s="19">
        <v>36012</v>
      </c>
      <c r="F36" s="18" t="s">
        <v>97</v>
      </c>
      <c r="G36" s="19">
        <v>70</v>
      </c>
      <c r="H36" s="19">
        <v>70</v>
      </c>
      <c r="I36" s="52">
        <f t="shared" si="0"/>
        <v>140</v>
      </c>
      <c r="J36" s="18"/>
      <c r="K36" s="18"/>
      <c r="L36" s="18"/>
      <c r="M36" s="18"/>
      <c r="N36" s="18"/>
      <c r="O36" s="18"/>
      <c r="P36" s="24">
        <v>43514</v>
      </c>
      <c r="Q36" s="18" t="s">
        <v>89</v>
      </c>
      <c r="R36" s="18"/>
      <c r="S36" s="18"/>
      <c r="T36" s="18"/>
    </row>
    <row r="37" spans="1:20" ht="33">
      <c r="A37" s="4">
        <v>33</v>
      </c>
      <c r="B37" s="17" t="s">
        <v>66</v>
      </c>
      <c r="C37" s="18" t="s">
        <v>334</v>
      </c>
      <c r="D37" s="18" t="s">
        <v>27</v>
      </c>
      <c r="E37" s="19">
        <v>204703</v>
      </c>
      <c r="F37" s="18" t="s">
        <v>100</v>
      </c>
      <c r="G37" s="19">
        <v>45</v>
      </c>
      <c r="H37" s="19">
        <v>40</v>
      </c>
      <c r="I37" s="52">
        <f t="shared" si="0"/>
        <v>85</v>
      </c>
      <c r="J37" s="18"/>
      <c r="K37" s="18"/>
      <c r="L37" s="18"/>
      <c r="M37" s="18"/>
      <c r="N37" s="18"/>
      <c r="O37" s="18"/>
      <c r="P37" s="24">
        <v>43515</v>
      </c>
      <c r="Q37" s="18" t="s">
        <v>90</v>
      </c>
      <c r="R37" s="18"/>
      <c r="S37" s="18"/>
      <c r="T37" s="18"/>
    </row>
    <row r="38" spans="1:20">
      <c r="A38" s="4">
        <v>34</v>
      </c>
      <c r="B38" s="17" t="s">
        <v>66</v>
      </c>
      <c r="C38" s="18" t="s">
        <v>335</v>
      </c>
      <c r="D38" s="18" t="s">
        <v>27</v>
      </c>
      <c r="E38" s="19">
        <v>204704</v>
      </c>
      <c r="F38" s="18" t="s">
        <v>88</v>
      </c>
      <c r="G38" s="19">
        <v>69</v>
      </c>
      <c r="H38" s="19">
        <v>40</v>
      </c>
      <c r="I38" s="52">
        <f t="shared" si="0"/>
        <v>109</v>
      </c>
      <c r="J38" s="18"/>
      <c r="K38" s="18"/>
      <c r="L38" s="18"/>
      <c r="M38" s="18"/>
      <c r="N38" s="18"/>
      <c r="O38" s="18"/>
      <c r="P38" s="24">
        <v>43515</v>
      </c>
      <c r="Q38" s="18" t="s">
        <v>90</v>
      </c>
      <c r="R38" s="18"/>
      <c r="S38" s="18"/>
      <c r="T38" s="18"/>
    </row>
    <row r="39" spans="1:20" ht="33">
      <c r="A39" s="4">
        <v>35</v>
      </c>
      <c r="B39" s="17" t="s">
        <v>66</v>
      </c>
      <c r="C39" s="18" t="s">
        <v>336</v>
      </c>
      <c r="D39" s="18" t="s">
        <v>27</v>
      </c>
      <c r="E39" s="19">
        <v>204705</v>
      </c>
      <c r="F39" s="18" t="s">
        <v>97</v>
      </c>
      <c r="G39" s="19">
        <v>35</v>
      </c>
      <c r="H39" s="19">
        <v>30</v>
      </c>
      <c r="I39" s="52">
        <f t="shared" si="0"/>
        <v>65</v>
      </c>
      <c r="J39" s="18"/>
      <c r="K39" s="18"/>
      <c r="L39" s="18"/>
      <c r="M39" s="18"/>
      <c r="N39" s="18"/>
      <c r="O39" s="18"/>
      <c r="P39" s="24">
        <v>43516</v>
      </c>
      <c r="Q39" s="18" t="s">
        <v>91</v>
      </c>
      <c r="R39" s="18"/>
      <c r="S39" s="18"/>
      <c r="T39" s="18"/>
    </row>
    <row r="40" spans="1:20" ht="33">
      <c r="A40" s="4">
        <v>36</v>
      </c>
      <c r="B40" s="17" t="s">
        <v>66</v>
      </c>
      <c r="C40" s="18" t="s">
        <v>337</v>
      </c>
      <c r="D40" s="18" t="s">
        <v>27</v>
      </c>
      <c r="E40" s="19">
        <v>204701</v>
      </c>
      <c r="F40" s="18" t="s">
        <v>88</v>
      </c>
      <c r="G40" s="19">
        <v>36</v>
      </c>
      <c r="H40" s="19">
        <v>20</v>
      </c>
      <c r="I40" s="52">
        <f t="shared" si="0"/>
        <v>56</v>
      </c>
      <c r="J40" s="18">
        <v>9954791735</v>
      </c>
      <c r="K40" s="18"/>
      <c r="L40" s="18"/>
      <c r="M40" s="18"/>
      <c r="N40" s="18"/>
      <c r="O40" s="18"/>
      <c r="P40" s="24">
        <v>43516</v>
      </c>
      <c r="Q40" s="18" t="s">
        <v>91</v>
      </c>
      <c r="R40" s="18"/>
      <c r="S40" s="18"/>
      <c r="T40" s="18"/>
    </row>
    <row r="41" spans="1:20">
      <c r="A41" s="4">
        <v>37</v>
      </c>
      <c r="B41" s="17" t="s">
        <v>66</v>
      </c>
      <c r="C41" s="18" t="s">
        <v>338</v>
      </c>
      <c r="D41" s="18" t="s">
        <v>29</v>
      </c>
      <c r="E41" s="19">
        <v>19</v>
      </c>
      <c r="F41" s="18"/>
      <c r="G41" s="19">
        <v>34</v>
      </c>
      <c r="H41" s="19">
        <v>28</v>
      </c>
      <c r="I41" s="52">
        <f t="shared" si="0"/>
        <v>62</v>
      </c>
      <c r="J41" s="18">
        <v>9126700768</v>
      </c>
      <c r="K41" s="18"/>
      <c r="L41" s="18"/>
      <c r="M41" s="18"/>
      <c r="N41" s="18"/>
      <c r="O41" s="18"/>
      <c r="P41" s="24">
        <v>43517</v>
      </c>
      <c r="Q41" s="18" t="s">
        <v>92</v>
      </c>
      <c r="R41" s="18"/>
      <c r="S41" s="18"/>
      <c r="T41" s="18"/>
    </row>
    <row r="42" spans="1:20">
      <c r="A42" s="4">
        <v>38</v>
      </c>
      <c r="B42" s="17" t="s">
        <v>66</v>
      </c>
      <c r="C42" s="18" t="s">
        <v>339</v>
      </c>
      <c r="D42" s="18" t="s">
        <v>29</v>
      </c>
      <c r="E42" s="19">
        <v>20</v>
      </c>
      <c r="F42" s="18"/>
      <c r="G42" s="19">
        <v>39</v>
      </c>
      <c r="H42" s="19">
        <v>25</v>
      </c>
      <c r="I42" s="52">
        <f t="shared" si="0"/>
        <v>64</v>
      </c>
      <c r="J42" s="18">
        <v>9957098245</v>
      </c>
      <c r="K42" s="18"/>
      <c r="L42" s="18"/>
      <c r="M42" s="18"/>
      <c r="N42" s="18"/>
      <c r="O42" s="18"/>
      <c r="P42" s="24">
        <v>43517</v>
      </c>
      <c r="Q42" s="18" t="s">
        <v>92</v>
      </c>
      <c r="R42" s="18"/>
      <c r="S42" s="18"/>
      <c r="T42" s="18"/>
    </row>
    <row r="43" spans="1:20">
      <c r="A43" s="4">
        <v>39</v>
      </c>
      <c r="B43" s="17" t="s">
        <v>66</v>
      </c>
      <c r="C43" s="18" t="s">
        <v>340</v>
      </c>
      <c r="D43" s="18" t="s">
        <v>27</v>
      </c>
      <c r="E43" s="19">
        <v>204704</v>
      </c>
      <c r="F43" s="18" t="s">
        <v>88</v>
      </c>
      <c r="G43" s="19">
        <v>100</v>
      </c>
      <c r="H43" s="19">
        <v>70</v>
      </c>
      <c r="I43" s="52">
        <f t="shared" si="0"/>
        <v>170</v>
      </c>
      <c r="J43" s="18">
        <v>9954791735</v>
      </c>
      <c r="K43" s="18"/>
      <c r="L43" s="18"/>
      <c r="M43" s="18"/>
      <c r="N43" s="18"/>
      <c r="O43" s="18"/>
      <c r="P43" s="24">
        <v>43518</v>
      </c>
      <c r="Q43" s="18" t="s">
        <v>93</v>
      </c>
      <c r="R43" s="18"/>
      <c r="S43" s="18"/>
      <c r="T43" s="18"/>
    </row>
    <row r="44" spans="1:20" ht="33">
      <c r="A44" s="4">
        <v>40</v>
      </c>
      <c r="B44" s="17" t="s">
        <v>66</v>
      </c>
      <c r="C44" s="18" t="s">
        <v>96</v>
      </c>
      <c r="D44" s="18"/>
      <c r="E44" s="19"/>
      <c r="F44" s="18"/>
      <c r="G44" s="19"/>
      <c r="H44" s="19"/>
      <c r="I44" s="52">
        <f t="shared" si="0"/>
        <v>0</v>
      </c>
      <c r="J44" s="18"/>
      <c r="K44" s="18"/>
      <c r="L44" s="18"/>
      <c r="M44" s="18"/>
      <c r="N44" s="18"/>
      <c r="O44" s="18"/>
      <c r="P44" s="24">
        <v>43519</v>
      </c>
      <c r="Q44" s="18" t="s">
        <v>94</v>
      </c>
      <c r="R44" s="18"/>
      <c r="S44" s="18"/>
      <c r="T44" s="18"/>
    </row>
    <row r="45" spans="1:20">
      <c r="A45" s="4">
        <v>41</v>
      </c>
      <c r="B45" s="17" t="s">
        <v>66</v>
      </c>
      <c r="C45" s="18"/>
      <c r="D45" s="18"/>
      <c r="E45" s="19"/>
      <c r="F45" s="18"/>
      <c r="G45" s="19"/>
      <c r="H45" s="19"/>
      <c r="I45" s="52">
        <f t="shared" si="0"/>
        <v>0</v>
      </c>
      <c r="J45" s="17"/>
      <c r="K45" s="18"/>
      <c r="L45" s="18"/>
      <c r="M45" s="18"/>
      <c r="N45" s="18"/>
      <c r="O45" s="18"/>
      <c r="P45" s="24">
        <v>43520</v>
      </c>
      <c r="Q45" s="18" t="s">
        <v>95</v>
      </c>
      <c r="R45" s="18"/>
      <c r="S45" s="18"/>
      <c r="T45" s="18"/>
    </row>
    <row r="46" spans="1:20">
      <c r="A46" s="4">
        <v>42</v>
      </c>
      <c r="B46" s="17" t="s">
        <v>66</v>
      </c>
      <c r="C46" s="18" t="s">
        <v>341</v>
      </c>
      <c r="D46" s="18" t="s">
        <v>27</v>
      </c>
      <c r="E46" s="19">
        <v>204700</v>
      </c>
      <c r="F46" s="18" t="s">
        <v>97</v>
      </c>
      <c r="G46" s="19">
        <v>34</v>
      </c>
      <c r="H46" s="19">
        <v>20</v>
      </c>
      <c r="I46" s="52">
        <f t="shared" si="0"/>
        <v>54</v>
      </c>
      <c r="J46" s="18">
        <v>7399821857</v>
      </c>
      <c r="K46" s="18"/>
      <c r="L46" s="18"/>
      <c r="M46" s="18"/>
      <c r="N46" s="18"/>
      <c r="O46" s="18"/>
      <c r="P46" s="24">
        <v>43521</v>
      </c>
      <c r="Q46" s="18" t="s">
        <v>89</v>
      </c>
      <c r="R46" s="18"/>
      <c r="S46" s="18"/>
      <c r="T46" s="18"/>
    </row>
    <row r="47" spans="1:20">
      <c r="A47" s="4">
        <v>43</v>
      </c>
      <c r="B47" s="17" t="s">
        <v>66</v>
      </c>
      <c r="C47" s="18" t="s">
        <v>342</v>
      </c>
      <c r="D47" s="18"/>
      <c r="E47" s="19">
        <v>204701</v>
      </c>
      <c r="F47" s="18" t="s">
        <v>97</v>
      </c>
      <c r="G47" s="19">
        <v>30</v>
      </c>
      <c r="H47" s="19">
        <v>30</v>
      </c>
      <c r="I47" s="52">
        <f t="shared" si="0"/>
        <v>60</v>
      </c>
      <c r="J47" s="18">
        <v>7399678905</v>
      </c>
      <c r="K47" s="18"/>
      <c r="L47" s="18"/>
      <c r="M47" s="18"/>
      <c r="N47" s="18"/>
      <c r="O47" s="18"/>
      <c r="P47" s="24">
        <v>43521</v>
      </c>
      <c r="Q47" s="18" t="s">
        <v>89</v>
      </c>
      <c r="R47" s="18"/>
      <c r="S47" s="18"/>
      <c r="T47" s="18"/>
    </row>
    <row r="48" spans="1:20">
      <c r="A48" s="4">
        <v>44</v>
      </c>
      <c r="B48" s="17" t="s">
        <v>66</v>
      </c>
      <c r="C48" s="18" t="s">
        <v>343</v>
      </c>
      <c r="D48" s="18"/>
      <c r="E48" s="19">
        <v>2047001</v>
      </c>
      <c r="F48" s="18" t="s">
        <v>88</v>
      </c>
      <c r="G48" s="19">
        <v>100</v>
      </c>
      <c r="H48" s="19">
        <v>129</v>
      </c>
      <c r="I48" s="52">
        <f t="shared" ref="I48" si="1">G48+H48</f>
        <v>229</v>
      </c>
      <c r="J48" s="18">
        <v>801165995</v>
      </c>
      <c r="K48" s="18"/>
      <c r="L48" s="18"/>
      <c r="M48" s="18"/>
      <c r="N48" s="18"/>
      <c r="O48" s="18"/>
      <c r="P48" s="24">
        <v>43522</v>
      </c>
      <c r="Q48" s="18" t="s">
        <v>90</v>
      </c>
      <c r="R48" s="18"/>
      <c r="S48" s="18"/>
      <c r="T48" s="18"/>
    </row>
    <row r="49" spans="1:20" ht="33">
      <c r="A49" s="4">
        <v>45</v>
      </c>
      <c r="B49" s="17" t="s">
        <v>66</v>
      </c>
      <c r="C49" s="18" t="s">
        <v>343</v>
      </c>
      <c r="D49" s="18"/>
      <c r="E49" s="19">
        <v>2047001</v>
      </c>
      <c r="F49" s="18" t="s">
        <v>88</v>
      </c>
      <c r="G49" s="19">
        <v>100</v>
      </c>
      <c r="H49" s="19">
        <v>129</v>
      </c>
      <c r="I49" s="52">
        <f t="shared" si="0"/>
        <v>229</v>
      </c>
      <c r="J49" s="18">
        <v>801165995</v>
      </c>
      <c r="K49" s="18"/>
      <c r="L49" s="18"/>
      <c r="M49" s="18"/>
      <c r="N49" s="18"/>
      <c r="O49" s="18"/>
      <c r="P49" s="24">
        <v>43523</v>
      </c>
      <c r="Q49" s="18" t="s">
        <v>91</v>
      </c>
      <c r="R49" s="18"/>
      <c r="S49" s="18"/>
      <c r="T49" s="18"/>
    </row>
    <row r="50" spans="1:20">
      <c r="A50" s="4">
        <v>46</v>
      </c>
      <c r="B50" s="17" t="s">
        <v>66</v>
      </c>
      <c r="C50" s="18" t="s">
        <v>344</v>
      </c>
      <c r="D50" s="18" t="s">
        <v>29</v>
      </c>
      <c r="E50" s="19">
        <v>21</v>
      </c>
      <c r="F50" s="18"/>
      <c r="G50" s="19">
        <v>27</v>
      </c>
      <c r="H50" s="19">
        <v>14</v>
      </c>
      <c r="I50" s="52">
        <f t="shared" si="0"/>
        <v>41</v>
      </c>
      <c r="J50" s="18">
        <v>7896355836</v>
      </c>
      <c r="K50" s="18"/>
      <c r="L50" s="18"/>
      <c r="M50" s="18"/>
      <c r="N50" s="18"/>
      <c r="O50" s="18"/>
      <c r="P50" s="24">
        <v>43524</v>
      </c>
      <c r="Q50" s="18" t="s">
        <v>92</v>
      </c>
      <c r="R50" s="18"/>
      <c r="S50" s="18"/>
      <c r="T50" s="18"/>
    </row>
    <row r="51" spans="1:20" ht="33">
      <c r="A51" s="4">
        <v>47</v>
      </c>
      <c r="B51" s="17" t="s">
        <v>66</v>
      </c>
      <c r="C51" s="18" t="s">
        <v>345</v>
      </c>
      <c r="D51" s="18" t="s">
        <v>29</v>
      </c>
      <c r="E51" s="19">
        <v>22</v>
      </c>
      <c r="F51" s="18"/>
      <c r="G51" s="19">
        <v>34</v>
      </c>
      <c r="H51" s="19">
        <v>26</v>
      </c>
      <c r="I51" s="52">
        <f t="shared" si="0"/>
        <v>60</v>
      </c>
      <c r="J51" s="18">
        <v>9954551014</v>
      </c>
      <c r="K51" s="18"/>
      <c r="L51" s="18"/>
      <c r="M51" s="18"/>
      <c r="N51" s="18"/>
      <c r="O51" s="18"/>
      <c r="P51" s="24">
        <v>43524</v>
      </c>
      <c r="Q51" s="18" t="s">
        <v>92</v>
      </c>
      <c r="R51" s="18"/>
      <c r="S51" s="18"/>
      <c r="T51" s="18"/>
    </row>
    <row r="52" spans="1:20">
      <c r="A52" s="4">
        <v>48</v>
      </c>
      <c r="B52" s="17" t="s">
        <v>66</v>
      </c>
      <c r="C52" s="18" t="s">
        <v>346</v>
      </c>
      <c r="D52" s="18" t="s">
        <v>29</v>
      </c>
      <c r="E52" s="19">
        <v>23</v>
      </c>
      <c r="F52" s="18"/>
      <c r="G52" s="19">
        <v>27</v>
      </c>
      <c r="H52" s="19">
        <v>18</v>
      </c>
      <c r="I52" s="52">
        <f t="shared" si="0"/>
        <v>45</v>
      </c>
      <c r="J52" s="18">
        <v>9678928433</v>
      </c>
      <c r="K52" s="18"/>
      <c r="L52" s="18"/>
      <c r="M52" s="18"/>
      <c r="N52" s="18"/>
      <c r="O52" s="18"/>
      <c r="P52" s="24">
        <v>43524</v>
      </c>
      <c r="Q52" s="18" t="s">
        <v>92</v>
      </c>
      <c r="R52" s="18"/>
      <c r="S52" s="18"/>
      <c r="T52" s="18"/>
    </row>
    <row r="53" spans="1:20">
      <c r="A53" s="4">
        <v>49</v>
      </c>
      <c r="B53" s="17"/>
      <c r="C53" s="18"/>
      <c r="D53" s="18"/>
      <c r="E53" s="19"/>
      <c r="F53" s="18"/>
      <c r="G53" s="19"/>
      <c r="H53" s="19"/>
      <c r="I53" s="52">
        <f t="shared" si="0"/>
        <v>0</v>
      </c>
      <c r="J53" s="18"/>
      <c r="K53" s="18"/>
      <c r="L53" s="18"/>
      <c r="M53" s="18"/>
      <c r="N53" s="18"/>
      <c r="O53" s="18"/>
      <c r="P53" s="63"/>
      <c r="Q53" s="18"/>
      <c r="R53" s="18"/>
      <c r="S53" s="18"/>
      <c r="T53" s="18"/>
    </row>
    <row r="54" spans="1:20">
      <c r="A54" s="4">
        <v>50</v>
      </c>
      <c r="B54" s="17"/>
      <c r="C54" s="18"/>
      <c r="D54" s="18"/>
      <c r="E54" s="19"/>
      <c r="F54" s="18"/>
      <c r="G54" s="19"/>
      <c r="H54" s="19"/>
      <c r="I54" s="52">
        <f t="shared" si="0"/>
        <v>0</v>
      </c>
      <c r="J54" s="18"/>
      <c r="K54" s="18"/>
      <c r="L54" s="18"/>
      <c r="M54" s="18"/>
      <c r="N54" s="18"/>
      <c r="O54" s="18"/>
      <c r="P54" s="63"/>
      <c r="Q54" s="18"/>
      <c r="R54" s="18"/>
      <c r="S54" s="18"/>
      <c r="T54" s="18"/>
    </row>
    <row r="55" spans="1:20">
      <c r="A55" s="4">
        <v>51</v>
      </c>
      <c r="B55" s="17" t="s">
        <v>67</v>
      </c>
      <c r="C55" s="18" t="s">
        <v>347</v>
      </c>
      <c r="D55" s="18" t="s">
        <v>29</v>
      </c>
      <c r="E55" s="19">
        <v>42981</v>
      </c>
      <c r="F55" s="18"/>
      <c r="G55" s="19">
        <v>38</v>
      </c>
      <c r="H55" s="19">
        <v>33</v>
      </c>
      <c r="I55" s="52">
        <f t="shared" ref="I55:I104" si="2">+G55+H55</f>
        <v>71</v>
      </c>
      <c r="J55" s="18">
        <v>9954663205</v>
      </c>
      <c r="K55" s="18"/>
      <c r="L55" s="18"/>
      <c r="M55" s="18"/>
      <c r="N55" s="18"/>
      <c r="O55" s="18"/>
      <c r="P55" s="24">
        <v>43497</v>
      </c>
      <c r="Q55" s="18" t="s">
        <v>93</v>
      </c>
      <c r="R55" s="18"/>
      <c r="S55" s="18"/>
      <c r="T55" s="18"/>
    </row>
    <row r="56" spans="1:20">
      <c r="A56" s="4">
        <v>52</v>
      </c>
      <c r="B56" s="17" t="s">
        <v>67</v>
      </c>
      <c r="C56" s="18" t="s">
        <v>348</v>
      </c>
      <c r="D56" s="18" t="s">
        <v>29</v>
      </c>
      <c r="E56" s="19" t="s">
        <v>349</v>
      </c>
      <c r="F56" s="18"/>
      <c r="G56" s="19">
        <v>37</v>
      </c>
      <c r="H56" s="19">
        <v>32</v>
      </c>
      <c r="I56" s="52">
        <f t="shared" si="2"/>
        <v>69</v>
      </c>
      <c r="J56" s="18">
        <v>7896344804</v>
      </c>
      <c r="K56" s="18"/>
      <c r="L56" s="18"/>
      <c r="M56" s="18"/>
      <c r="N56" s="18"/>
      <c r="O56" s="18"/>
      <c r="P56" s="24">
        <v>43497</v>
      </c>
      <c r="Q56" s="18" t="s">
        <v>93</v>
      </c>
      <c r="R56" s="18"/>
      <c r="S56" s="18"/>
      <c r="T56" s="18"/>
    </row>
    <row r="57" spans="1:20" ht="33">
      <c r="A57" s="4">
        <v>53</v>
      </c>
      <c r="B57" s="17" t="s">
        <v>67</v>
      </c>
      <c r="C57" s="18" t="s">
        <v>96</v>
      </c>
      <c r="D57" s="18"/>
      <c r="E57" s="19"/>
      <c r="F57" s="18"/>
      <c r="G57" s="19"/>
      <c r="H57" s="19"/>
      <c r="I57" s="52"/>
      <c r="J57" s="18"/>
      <c r="K57" s="18"/>
      <c r="L57" s="18"/>
      <c r="M57" s="18"/>
      <c r="N57" s="18"/>
      <c r="O57" s="18"/>
      <c r="P57" s="24">
        <v>43498</v>
      </c>
      <c r="Q57" s="18" t="s">
        <v>94</v>
      </c>
      <c r="R57" s="18"/>
      <c r="S57" s="18"/>
      <c r="T57" s="18"/>
    </row>
    <row r="58" spans="1:20">
      <c r="A58" s="4">
        <v>54</v>
      </c>
      <c r="B58" s="17" t="s">
        <v>67</v>
      </c>
      <c r="C58" s="18"/>
      <c r="D58" s="18"/>
      <c r="E58" s="19"/>
      <c r="F58" s="18"/>
      <c r="G58" s="19"/>
      <c r="H58" s="19"/>
      <c r="I58" s="52"/>
      <c r="J58" s="18"/>
      <c r="K58" s="18"/>
      <c r="L58" s="18"/>
      <c r="M58" s="18"/>
      <c r="N58" s="18"/>
      <c r="O58" s="18"/>
      <c r="P58" s="24">
        <v>43499</v>
      </c>
      <c r="Q58" s="18" t="s">
        <v>95</v>
      </c>
      <c r="R58" s="18"/>
      <c r="S58" s="18"/>
      <c r="T58" s="18"/>
    </row>
    <row r="59" spans="1:20">
      <c r="A59" s="4">
        <v>55</v>
      </c>
      <c r="B59" s="17" t="s">
        <v>67</v>
      </c>
      <c r="C59" s="18" t="s">
        <v>350</v>
      </c>
      <c r="D59" s="18" t="s">
        <v>29</v>
      </c>
      <c r="E59" s="19" t="s">
        <v>351</v>
      </c>
      <c r="F59" s="18"/>
      <c r="G59" s="19">
        <v>35</v>
      </c>
      <c r="H59" s="19">
        <v>38</v>
      </c>
      <c r="I59" s="52">
        <f t="shared" ref="I59:I69" si="3">+G59+H59</f>
        <v>73</v>
      </c>
      <c r="J59" s="18">
        <v>8876138680</v>
      </c>
      <c r="K59" s="18"/>
      <c r="L59" s="18"/>
      <c r="M59" s="18"/>
      <c r="N59" s="18"/>
      <c r="O59" s="18"/>
      <c r="P59" s="24">
        <v>43500</v>
      </c>
      <c r="Q59" s="18" t="s">
        <v>89</v>
      </c>
      <c r="R59" s="18"/>
      <c r="S59" s="18"/>
      <c r="T59" s="18"/>
    </row>
    <row r="60" spans="1:20" ht="33">
      <c r="A60" s="4">
        <v>56</v>
      </c>
      <c r="B60" s="17" t="s">
        <v>67</v>
      </c>
      <c r="C60" s="18" t="s">
        <v>352</v>
      </c>
      <c r="D60" s="18" t="s">
        <v>29</v>
      </c>
      <c r="E60" s="19" t="s">
        <v>353</v>
      </c>
      <c r="F60" s="18"/>
      <c r="G60" s="19">
        <v>29</v>
      </c>
      <c r="H60" s="19">
        <v>37</v>
      </c>
      <c r="I60" s="52">
        <f t="shared" si="3"/>
        <v>66</v>
      </c>
      <c r="J60" s="18">
        <v>9957296310</v>
      </c>
      <c r="K60" s="18"/>
      <c r="L60" s="18"/>
      <c r="M60" s="18"/>
      <c r="N60" s="18"/>
      <c r="O60" s="18"/>
      <c r="P60" s="24">
        <v>43501</v>
      </c>
      <c r="Q60" s="18" t="s">
        <v>90</v>
      </c>
      <c r="R60" s="18"/>
      <c r="S60" s="18"/>
      <c r="T60" s="18"/>
    </row>
    <row r="61" spans="1:20" ht="33">
      <c r="A61" s="4">
        <v>57</v>
      </c>
      <c r="B61" s="17" t="s">
        <v>67</v>
      </c>
      <c r="C61" s="18" t="s">
        <v>354</v>
      </c>
      <c r="D61" s="18" t="s">
        <v>29</v>
      </c>
      <c r="E61" s="19" t="s">
        <v>355</v>
      </c>
      <c r="F61" s="18"/>
      <c r="G61" s="19">
        <v>31</v>
      </c>
      <c r="H61" s="19">
        <v>26</v>
      </c>
      <c r="I61" s="52">
        <f t="shared" si="3"/>
        <v>57</v>
      </c>
      <c r="J61" s="18">
        <v>8254854293</v>
      </c>
      <c r="K61" s="18"/>
      <c r="L61" s="18"/>
      <c r="M61" s="18"/>
      <c r="N61" s="18"/>
      <c r="O61" s="18"/>
      <c r="P61" s="24">
        <v>43501</v>
      </c>
      <c r="Q61" s="18" t="s">
        <v>90</v>
      </c>
      <c r="R61" s="18"/>
      <c r="S61" s="18"/>
      <c r="T61" s="18"/>
    </row>
    <row r="62" spans="1:20">
      <c r="A62" s="4">
        <v>58</v>
      </c>
      <c r="B62" s="17" t="s">
        <v>67</v>
      </c>
      <c r="C62" s="18" t="s">
        <v>356</v>
      </c>
      <c r="D62" s="18" t="s">
        <v>29</v>
      </c>
      <c r="E62" s="19" t="s">
        <v>357</v>
      </c>
      <c r="F62" s="18"/>
      <c r="G62" s="19">
        <v>35</v>
      </c>
      <c r="H62" s="19">
        <v>36</v>
      </c>
      <c r="I62" s="52">
        <f t="shared" si="3"/>
        <v>71</v>
      </c>
      <c r="J62" s="18">
        <v>8822907262</v>
      </c>
      <c r="K62" s="18"/>
      <c r="L62" s="18"/>
      <c r="M62" s="18"/>
      <c r="N62" s="18"/>
      <c r="O62" s="18"/>
      <c r="P62" s="24">
        <v>43501</v>
      </c>
      <c r="Q62" s="18" t="s">
        <v>90</v>
      </c>
      <c r="R62" s="18"/>
      <c r="S62" s="18"/>
      <c r="T62" s="18"/>
    </row>
    <row r="63" spans="1:20" ht="33">
      <c r="A63" s="4">
        <v>59</v>
      </c>
      <c r="B63" s="17" t="s">
        <v>67</v>
      </c>
      <c r="C63" s="18" t="s">
        <v>368</v>
      </c>
      <c r="D63" s="18" t="s">
        <v>29</v>
      </c>
      <c r="E63" s="19" t="s">
        <v>369</v>
      </c>
      <c r="F63" s="18"/>
      <c r="G63" s="19">
        <v>25</v>
      </c>
      <c r="H63" s="19">
        <v>20</v>
      </c>
      <c r="I63" s="52">
        <f t="shared" si="3"/>
        <v>45</v>
      </c>
      <c r="J63" s="18">
        <v>9957724188</v>
      </c>
      <c r="K63" s="18"/>
      <c r="L63" s="18"/>
      <c r="M63" s="18"/>
      <c r="N63" s="18"/>
      <c r="O63" s="18"/>
      <c r="P63" s="24">
        <v>43502</v>
      </c>
      <c r="Q63" s="18" t="s">
        <v>91</v>
      </c>
      <c r="R63" s="18"/>
      <c r="S63" s="18"/>
      <c r="T63" s="18"/>
    </row>
    <row r="64" spans="1:20" ht="33">
      <c r="A64" s="4">
        <v>60</v>
      </c>
      <c r="B64" s="17" t="s">
        <v>67</v>
      </c>
      <c r="C64" s="18" t="s">
        <v>370</v>
      </c>
      <c r="D64" s="18" t="s">
        <v>29</v>
      </c>
      <c r="E64" s="19" t="s">
        <v>371</v>
      </c>
      <c r="F64" s="18"/>
      <c r="G64" s="19">
        <v>65</v>
      </c>
      <c r="H64" s="19">
        <v>51</v>
      </c>
      <c r="I64" s="52">
        <f t="shared" si="3"/>
        <v>116</v>
      </c>
      <c r="J64" s="18">
        <v>9957724188</v>
      </c>
      <c r="K64" s="18"/>
      <c r="L64" s="18"/>
      <c r="M64" s="18"/>
      <c r="N64" s="18"/>
      <c r="O64" s="18"/>
      <c r="P64" s="24">
        <v>43502</v>
      </c>
      <c r="Q64" s="18" t="s">
        <v>91</v>
      </c>
      <c r="R64" s="18"/>
      <c r="S64" s="18"/>
      <c r="T64" s="18"/>
    </row>
    <row r="65" spans="1:20">
      <c r="A65" s="4">
        <v>61</v>
      </c>
      <c r="B65" s="17" t="s">
        <v>67</v>
      </c>
      <c r="C65" s="18" t="s">
        <v>383</v>
      </c>
      <c r="D65" s="18" t="s">
        <v>29</v>
      </c>
      <c r="E65" s="19">
        <v>32</v>
      </c>
      <c r="F65" s="18"/>
      <c r="G65" s="19">
        <v>32</v>
      </c>
      <c r="H65" s="19">
        <v>33</v>
      </c>
      <c r="I65" s="17">
        <f t="shared" si="3"/>
        <v>65</v>
      </c>
      <c r="J65" s="18"/>
      <c r="K65" s="18"/>
      <c r="L65" s="18"/>
      <c r="M65" s="18"/>
      <c r="N65" s="18"/>
      <c r="O65" s="18"/>
      <c r="P65" s="24">
        <v>43503</v>
      </c>
      <c r="Q65" s="18" t="s">
        <v>92</v>
      </c>
      <c r="R65" s="18"/>
      <c r="S65" s="18"/>
      <c r="T65" s="18"/>
    </row>
    <row r="66" spans="1:20">
      <c r="A66" s="4">
        <v>62</v>
      </c>
      <c r="B66" s="17" t="s">
        <v>67</v>
      </c>
      <c r="C66" s="18" t="s">
        <v>384</v>
      </c>
      <c r="D66" s="18" t="s">
        <v>29</v>
      </c>
      <c r="E66" s="19">
        <v>33</v>
      </c>
      <c r="F66" s="18"/>
      <c r="G66" s="19">
        <v>31</v>
      </c>
      <c r="H66" s="19">
        <v>33</v>
      </c>
      <c r="I66" s="17">
        <f t="shared" si="3"/>
        <v>64</v>
      </c>
      <c r="J66" s="18"/>
      <c r="K66" s="18"/>
      <c r="L66" s="18"/>
      <c r="M66" s="18"/>
      <c r="N66" s="18"/>
      <c r="O66" s="18"/>
      <c r="P66" s="24">
        <v>43503</v>
      </c>
      <c r="Q66" s="18" t="s">
        <v>92</v>
      </c>
      <c r="R66" s="18"/>
      <c r="S66" s="18"/>
      <c r="T66" s="18"/>
    </row>
    <row r="67" spans="1:20">
      <c r="A67" s="4">
        <v>63</v>
      </c>
      <c r="B67" s="17" t="s">
        <v>67</v>
      </c>
      <c r="C67" s="18" t="s">
        <v>385</v>
      </c>
      <c r="D67" s="18" t="s">
        <v>29</v>
      </c>
      <c r="E67" s="19">
        <v>34</v>
      </c>
      <c r="F67" s="18"/>
      <c r="G67" s="19">
        <v>31</v>
      </c>
      <c r="H67" s="19">
        <v>30</v>
      </c>
      <c r="I67" s="17">
        <f t="shared" si="3"/>
        <v>61</v>
      </c>
      <c r="J67" s="18"/>
      <c r="K67" s="18"/>
      <c r="L67" s="18"/>
      <c r="M67" s="18"/>
      <c r="N67" s="18"/>
      <c r="O67" s="18"/>
      <c r="P67" s="24">
        <v>43503</v>
      </c>
      <c r="Q67" s="18" t="s">
        <v>92</v>
      </c>
      <c r="R67" s="18"/>
      <c r="S67" s="18"/>
      <c r="T67" s="18"/>
    </row>
    <row r="68" spans="1:20">
      <c r="A68" s="4">
        <v>64</v>
      </c>
      <c r="B68" s="17" t="s">
        <v>67</v>
      </c>
      <c r="C68" s="18" t="s">
        <v>386</v>
      </c>
      <c r="D68" s="18" t="s">
        <v>29</v>
      </c>
      <c r="E68" s="19">
        <v>35</v>
      </c>
      <c r="F68" s="18"/>
      <c r="G68" s="19">
        <v>26</v>
      </c>
      <c r="H68" s="19">
        <v>25</v>
      </c>
      <c r="I68" s="17">
        <f t="shared" si="3"/>
        <v>51</v>
      </c>
      <c r="J68" s="18"/>
      <c r="K68" s="18"/>
      <c r="L68" s="18"/>
      <c r="M68" s="18"/>
      <c r="N68" s="18"/>
      <c r="O68" s="18"/>
      <c r="P68" s="24">
        <v>43503</v>
      </c>
      <c r="Q68" s="18" t="s">
        <v>92</v>
      </c>
      <c r="R68" s="18"/>
      <c r="S68" s="18"/>
      <c r="T68" s="18"/>
    </row>
    <row r="69" spans="1:20">
      <c r="A69" s="4">
        <v>65</v>
      </c>
      <c r="B69" s="17" t="s">
        <v>67</v>
      </c>
      <c r="C69" s="18" t="s">
        <v>387</v>
      </c>
      <c r="D69" s="18" t="s">
        <v>29</v>
      </c>
      <c r="E69" s="19">
        <v>36</v>
      </c>
      <c r="F69" s="18"/>
      <c r="G69" s="19">
        <v>31</v>
      </c>
      <c r="H69" s="19">
        <v>37</v>
      </c>
      <c r="I69" s="17">
        <f t="shared" si="3"/>
        <v>68</v>
      </c>
      <c r="J69" s="18"/>
      <c r="K69" s="18"/>
      <c r="L69" s="18"/>
      <c r="M69" s="18"/>
      <c r="N69" s="18"/>
      <c r="O69" s="18"/>
      <c r="P69" s="24">
        <v>43503</v>
      </c>
      <c r="Q69" s="18" t="s">
        <v>92</v>
      </c>
      <c r="R69" s="18"/>
      <c r="S69" s="18"/>
      <c r="T69" s="18"/>
    </row>
    <row r="70" spans="1:20">
      <c r="A70" s="4">
        <v>66</v>
      </c>
      <c r="B70" s="17" t="s">
        <v>67</v>
      </c>
      <c r="C70" s="18" t="s">
        <v>358</v>
      </c>
      <c r="D70" s="18" t="s">
        <v>27</v>
      </c>
      <c r="E70" s="19">
        <v>18030210103</v>
      </c>
      <c r="F70" s="18" t="s">
        <v>97</v>
      </c>
      <c r="G70" s="19">
        <v>66</v>
      </c>
      <c r="H70" s="19">
        <v>50</v>
      </c>
      <c r="I70" s="52">
        <f t="shared" si="2"/>
        <v>116</v>
      </c>
      <c r="J70" s="18">
        <v>7896478623</v>
      </c>
      <c r="K70" s="18"/>
      <c r="L70" s="18"/>
      <c r="M70" s="18"/>
      <c r="N70" s="18"/>
      <c r="O70" s="18"/>
      <c r="P70" s="24">
        <v>43504</v>
      </c>
      <c r="Q70" s="18" t="s">
        <v>93</v>
      </c>
      <c r="R70" s="18"/>
      <c r="S70" s="18"/>
      <c r="T70" s="18"/>
    </row>
    <row r="71" spans="1:20" ht="33">
      <c r="A71" s="4">
        <v>67</v>
      </c>
      <c r="B71" s="17" t="s">
        <v>67</v>
      </c>
      <c r="C71" s="18" t="s">
        <v>96</v>
      </c>
      <c r="D71" s="18"/>
      <c r="E71" s="19"/>
      <c r="F71" s="18"/>
      <c r="G71" s="19"/>
      <c r="H71" s="19"/>
      <c r="I71" s="52"/>
      <c r="J71" s="18"/>
      <c r="K71" s="18"/>
      <c r="L71" s="18"/>
      <c r="M71" s="18"/>
      <c r="N71" s="18"/>
      <c r="O71" s="18"/>
      <c r="P71" s="24">
        <v>43505</v>
      </c>
      <c r="Q71" s="18" t="s">
        <v>94</v>
      </c>
      <c r="R71" s="18"/>
      <c r="S71" s="18"/>
      <c r="T71" s="18"/>
    </row>
    <row r="72" spans="1:20">
      <c r="A72" s="4">
        <v>68</v>
      </c>
      <c r="B72" s="17" t="s">
        <v>67</v>
      </c>
      <c r="C72" s="18"/>
      <c r="D72" s="18"/>
      <c r="E72" s="19"/>
      <c r="F72" s="18"/>
      <c r="G72" s="19"/>
      <c r="H72" s="19"/>
      <c r="I72" s="52">
        <f t="shared" si="2"/>
        <v>0</v>
      </c>
      <c r="J72" s="18"/>
      <c r="K72" s="18"/>
      <c r="L72" s="18"/>
      <c r="M72" s="18"/>
      <c r="N72" s="18"/>
      <c r="O72" s="18"/>
      <c r="P72" s="24">
        <v>43506</v>
      </c>
      <c r="Q72" s="18" t="s">
        <v>95</v>
      </c>
      <c r="R72" s="18"/>
      <c r="S72" s="18"/>
      <c r="T72" s="18"/>
    </row>
    <row r="73" spans="1:20">
      <c r="A73" s="4">
        <v>69</v>
      </c>
      <c r="B73" s="17" t="s">
        <v>67</v>
      </c>
      <c r="C73" s="18" t="s">
        <v>360</v>
      </c>
      <c r="D73" s="18" t="s">
        <v>27</v>
      </c>
      <c r="E73" s="19">
        <v>18030200801</v>
      </c>
      <c r="F73" s="18" t="s">
        <v>359</v>
      </c>
      <c r="G73" s="19">
        <v>67</v>
      </c>
      <c r="H73" s="19">
        <v>46</v>
      </c>
      <c r="I73" s="52">
        <f t="shared" si="2"/>
        <v>113</v>
      </c>
      <c r="J73" s="18">
        <v>9613312331</v>
      </c>
      <c r="K73" s="18"/>
      <c r="L73" s="18"/>
      <c r="M73" s="18"/>
      <c r="N73" s="18"/>
      <c r="O73" s="18"/>
      <c r="P73" s="24">
        <v>43507</v>
      </c>
      <c r="Q73" s="18" t="s">
        <v>89</v>
      </c>
      <c r="R73" s="18"/>
      <c r="S73" s="18"/>
      <c r="T73" s="18"/>
    </row>
    <row r="74" spans="1:20">
      <c r="A74" s="4">
        <v>70</v>
      </c>
      <c r="B74" s="17" t="s">
        <v>67</v>
      </c>
      <c r="C74" s="18" t="s">
        <v>388</v>
      </c>
      <c r="D74" s="18" t="s">
        <v>29</v>
      </c>
      <c r="E74" s="19" t="s">
        <v>389</v>
      </c>
      <c r="F74" s="18"/>
      <c r="G74" s="19">
        <v>34</v>
      </c>
      <c r="H74" s="19">
        <v>37</v>
      </c>
      <c r="I74" s="17">
        <f t="shared" si="2"/>
        <v>71</v>
      </c>
      <c r="J74" s="18"/>
      <c r="K74" s="18"/>
      <c r="L74" s="18"/>
      <c r="M74" s="18"/>
      <c r="N74" s="18"/>
      <c r="O74" s="18"/>
      <c r="P74" s="24">
        <v>43508</v>
      </c>
      <c r="Q74" s="18" t="s">
        <v>90</v>
      </c>
      <c r="R74" s="18"/>
      <c r="S74" s="18"/>
      <c r="T74" s="18"/>
    </row>
    <row r="75" spans="1:20" ht="33">
      <c r="A75" s="4">
        <v>71</v>
      </c>
      <c r="B75" s="17" t="s">
        <v>67</v>
      </c>
      <c r="C75" s="18" t="s">
        <v>361</v>
      </c>
      <c r="D75" s="18" t="s">
        <v>29</v>
      </c>
      <c r="E75" s="19">
        <v>331</v>
      </c>
      <c r="F75" s="18"/>
      <c r="G75" s="19">
        <v>46</v>
      </c>
      <c r="H75" s="19">
        <v>50</v>
      </c>
      <c r="I75" s="52">
        <f t="shared" si="2"/>
        <v>96</v>
      </c>
      <c r="J75" s="18">
        <v>9707647788</v>
      </c>
      <c r="K75" s="18"/>
      <c r="L75" s="18"/>
      <c r="M75" s="18"/>
      <c r="N75" s="18"/>
      <c r="O75" s="18"/>
      <c r="P75" s="24">
        <v>43509</v>
      </c>
      <c r="Q75" s="18" t="s">
        <v>91</v>
      </c>
      <c r="R75" s="18"/>
      <c r="S75" s="18"/>
      <c r="T75" s="18"/>
    </row>
    <row r="76" spans="1:20" ht="33">
      <c r="A76" s="4">
        <v>72</v>
      </c>
      <c r="B76" s="17" t="s">
        <v>67</v>
      </c>
      <c r="C76" s="18" t="s">
        <v>362</v>
      </c>
      <c r="D76" s="18" t="s">
        <v>29</v>
      </c>
      <c r="E76" s="19">
        <v>320</v>
      </c>
      <c r="F76" s="18"/>
      <c r="G76" s="19">
        <v>35</v>
      </c>
      <c r="H76" s="19">
        <v>28</v>
      </c>
      <c r="I76" s="52">
        <f t="shared" si="2"/>
        <v>63</v>
      </c>
      <c r="J76" s="18">
        <v>8011914946</v>
      </c>
      <c r="K76" s="18"/>
      <c r="L76" s="18"/>
      <c r="M76" s="18"/>
      <c r="N76" s="18"/>
      <c r="O76" s="18"/>
      <c r="P76" s="24">
        <v>43509</v>
      </c>
      <c r="Q76" s="18" t="s">
        <v>91</v>
      </c>
      <c r="R76" s="18"/>
      <c r="S76" s="18"/>
      <c r="T76" s="18"/>
    </row>
    <row r="77" spans="1:20" ht="33">
      <c r="A77" s="4">
        <v>73</v>
      </c>
      <c r="B77" s="17" t="s">
        <v>67</v>
      </c>
      <c r="C77" s="18" t="s">
        <v>363</v>
      </c>
      <c r="D77" s="18" t="s">
        <v>29</v>
      </c>
      <c r="E77" s="19">
        <v>5</v>
      </c>
      <c r="F77" s="18"/>
      <c r="G77" s="19">
        <v>34</v>
      </c>
      <c r="H77" s="19">
        <v>28</v>
      </c>
      <c r="I77" s="52">
        <f t="shared" si="2"/>
        <v>62</v>
      </c>
      <c r="J77" s="18">
        <v>8486513027</v>
      </c>
      <c r="K77" s="18"/>
      <c r="L77" s="18"/>
      <c r="M77" s="18"/>
      <c r="N77" s="18"/>
      <c r="O77" s="18"/>
      <c r="P77" s="24">
        <v>43509</v>
      </c>
      <c r="Q77" s="18" t="s">
        <v>91</v>
      </c>
      <c r="R77" s="18"/>
      <c r="S77" s="18"/>
      <c r="T77" s="18"/>
    </row>
    <row r="78" spans="1:20">
      <c r="A78" s="4">
        <v>74</v>
      </c>
      <c r="B78" s="17" t="s">
        <v>67</v>
      </c>
      <c r="C78" s="18" t="s">
        <v>364</v>
      </c>
      <c r="D78" s="18" t="s">
        <v>29</v>
      </c>
      <c r="E78" s="19">
        <v>6</v>
      </c>
      <c r="F78" s="18"/>
      <c r="G78" s="19">
        <v>42</v>
      </c>
      <c r="H78" s="19">
        <v>42</v>
      </c>
      <c r="I78" s="52">
        <f t="shared" si="2"/>
        <v>84</v>
      </c>
      <c r="J78" s="18">
        <v>8011109882</v>
      </c>
      <c r="K78" s="18"/>
      <c r="L78" s="18"/>
      <c r="M78" s="18"/>
      <c r="N78" s="18"/>
      <c r="O78" s="18"/>
      <c r="P78" s="24">
        <v>43510</v>
      </c>
      <c r="Q78" s="18" t="s">
        <v>92</v>
      </c>
      <c r="R78" s="18"/>
      <c r="S78" s="18"/>
      <c r="T78" s="18"/>
    </row>
    <row r="79" spans="1:20">
      <c r="A79" s="4">
        <v>75</v>
      </c>
      <c r="B79" s="17" t="s">
        <v>67</v>
      </c>
      <c r="C79" s="18"/>
      <c r="D79" s="18"/>
      <c r="E79" s="19"/>
      <c r="F79" s="18"/>
      <c r="G79" s="19"/>
      <c r="H79" s="19"/>
      <c r="I79" s="52">
        <f t="shared" si="2"/>
        <v>0</v>
      </c>
      <c r="J79" s="18"/>
      <c r="K79" s="18"/>
      <c r="L79" s="18"/>
      <c r="M79" s="18"/>
      <c r="N79" s="18"/>
      <c r="O79" s="18"/>
      <c r="P79" s="24">
        <v>43510</v>
      </c>
      <c r="Q79" s="18" t="s">
        <v>92</v>
      </c>
      <c r="R79" s="18"/>
      <c r="S79" s="18"/>
      <c r="T79" s="18"/>
    </row>
    <row r="80" spans="1:20">
      <c r="A80" s="4">
        <v>76</v>
      </c>
      <c r="B80" s="17" t="s">
        <v>67</v>
      </c>
      <c r="C80" s="18" t="s">
        <v>365</v>
      </c>
      <c r="D80" s="18" t="s">
        <v>29</v>
      </c>
      <c r="E80" s="19">
        <v>270</v>
      </c>
      <c r="F80" s="18"/>
      <c r="G80" s="19">
        <v>17</v>
      </c>
      <c r="H80" s="19">
        <v>15</v>
      </c>
      <c r="I80" s="52">
        <f t="shared" si="2"/>
        <v>32</v>
      </c>
      <c r="J80" s="18">
        <v>8011259854</v>
      </c>
      <c r="K80" s="18"/>
      <c r="L80" s="18"/>
      <c r="M80" s="18"/>
      <c r="N80" s="18"/>
      <c r="O80" s="18"/>
      <c r="P80" s="24">
        <v>43510</v>
      </c>
      <c r="Q80" s="18" t="s">
        <v>92</v>
      </c>
      <c r="R80" s="18"/>
      <c r="S80" s="18"/>
      <c r="T80" s="18"/>
    </row>
    <row r="81" spans="1:20">
      <c r="A81" s="4">
        <v>77</v>
      </c>
      <c r="B81" s="17" t="s">
        <v>67</v>
      </c>
      <c r="C81" s="18" t="s">
        <v>366</v>
      </c>
      <c r="D81" s="18" t="s">
        <v>29</v>
      </c>
      <c r="E81" s="19">
        <v>272</v>
      </c>
      <c r="F81" s="18"/>
      <c r="G81" s="19">
        <v>21</v>
      </c>
      <c r="H81" s="19">
        <v>25</v>
      </c>
      <c r="I81" s="52">
        <f t="shared" si="2"/>
        <v>46</v>
      </c>
      <c r="J81" s="18">
        <v>9954066057</v>
      </c>
      <c r="K81" s="18"/>
      <c r="L81" s="18"/>
      <c r="M81" s="18"/>
      <c r="N81" s="18"/>
      <c r="O81" s="18"/>
      <c r="P81" s="24">
        <v>43510</v>
      </c>
      <c r="Q81" s="18" t="s">
        <v>92</v>
      </c>
      <c r="R81" s="18"/>
      <c r="S81" s="18"/>
      <c r="T81" s="18"/>
    </row>
    <row r="82" spans="1:20">
      <c r="A82" s="4">
        <v>78</v>
      </c>
      <c r="B82" s="17" t="s">
        <v>67</v>
      </c>
      <c r="C82" s="18" t="s">
        <v>367</v>
      </c>
      <c r="D82" s="18" t="s">
        <v>29</v>
      </c>
      <c r="E82" s="19">
        <v>277</v>
      </c>
      <c r="F82" s="18"/>
      <c r="G82" s="19">
        <v>13</v>
      </c>
      <c r="H82" s="19">
        <v>16</v>
      </c>
      <c r="I82" s="52">
        <f t="shared" si="2"/>
        <v>29</v>
      </c>
      <c r="J82" s="18">
        <v>7896481684</v>
      </c>
      <c r="K82" s="18"/>
      <c r="L82" s="18"/>
      <c r="M82" s="18"/>
      <c r="N82" s="18"/>
      <c r="O82" s="18"/>
      <c r="P82" s="24">
        <v>43511</v>
      </c>
      <c r="Q82" s="18" t="s">
        <v>93</v>
      </c>
      <c r="R82" s="18"/>
      <c r="S82" s="18"/>
      <c r="T82" s="18"/>
    </row>
    <row r="83" spans="1:20" ht="33">
      <c r="A83" s="4">
        <v>79</v>
      </c>
      <c r="B83" s="17" t="s">
        <v>67</v>
      </c>
      <c r="C83" s="18" t="s">
        <v>96</v>
      </c>
      <c r="D83" s="18"/>
      <c r="E83" s="19"/>
      <c r="F83" s="18"/>
      <c r="G83" s="19"/>
      <c r="H83" s="19"/>
      <c r="I83" s="52"/>
      <c r="J83" s="18"/>
      <c r="K83" s="18"/>
      <c r="L83" s="18"/>
      <c r="M83" s="18"/>
      <c r="N83" s="18"/>
      <c r="O83" s="18"/>
      <c r="P83" s="24">
        <v>43512</v>
      </c>
      <c r="Q83" s="18" t="s">
        <v>94</v>
      </c>
      <c r="R83" s="18"/>
      <c r="S83" s="18"/>
      <c r="T83" s="18"/>
    </row>
    <row r="84" spans="1:20">
      <c r="A84" s="4">
        <v>80</v>
      </c>
      <c r="B84" s="17" t="s">
        <v>67</v>
      </c>
      <c r="C84" s="18"/>
      <c r="D84" s="18"/>
      <c r="E84" s="19"/>
      <c r="F84" s="18"/>
      <c r="G84" s="19"/>
      <c r="H84" s="19"/>
      <c r="I84" s="52"/>
      <c r="J84" s="18"/>
      <c r="K84" s="18"/>
      <c r="L84" s="18"/>
      <c r="M84" s="18"/>
      <c r="N84" s="18"/>
      <c r="O84" s="18"/>
      <c r="P84" s="24">
        <v>43513</v>
      </c>
      <c r="Q84" s="18" t="s">
        <v>95</v>
      </c>
      <c r="R84" s="18"/>
      <c r="S84" s="18"/>
      <c r="T84" s="18"/>
    </row>
    <row r="85" spans="1:20">
      <c r="A85" s="4">
        <v>81</v>
      </c>
      <c r="B85" s="17" t="s">
        <v>67</v>
      </c>
      <c r="C85" s="18" t="s">
        <v>375</v>
      </c>
      <c r="D85" s="18" t="s">
        <v>29</v>
      </c>
      <c r="E85" s="19">
        <v>379</v>
      </c>
      <c r="F85" s="18"/>
      <c r="G85" s="19">
        <v>32</v>
      </c>
      <c r="H85" s="19">
        <v>30</v>
      </c>
      <c r="I85" s="52">
        <f t="shared" ref="I85" si="4">+G85+H85</f>
        <v>62</v>
      </c>
      <c r="J85" s="18">
        <v>9957527500</v>
      </c>
      <c r="K85" s="18"/>
      <c r="L85" s="18"/>
      <c r="M85" s="18"/>
      <c r="N85" s="18"/>
      <c r="O85" s="18"/>
      <c r="P85" s="24">
        <v>43514</v>
      </c>
      <c r="Q85" s="18" t="s">
        <v>89</v>
      </c>
      <c r="R85" s="18"/>
      <c r="S85" s="18"/>
      <c r="T85" s="18"/>
    </row>
    <row r="86" spans="1:20">
      <c r="A86" s="4">
        <v>82</v>
      </c>
      <c r="B86" s="17" t="s">
        <v>67</v>
      </c>
      <c r="C86" s="18" t="s">
        <v>373</v>
      </c>
      <c r="D86" s="18" t="s">
        <v>29</v>
      </c>
      <c r="E86" s="19">
        <v>118</v>
      </c>
      <c r="F86" s="18"/>
      <c r="G86" s="19">
        <v>37</v>
      </c>
      <c r="H86" s="19">
        <v>42</v>
      </c>
      <c r="I86" s="52">
        <f t="shared" ref="I86" si="5">+G86+H86</f>
        <v>79</v>
      </c>
      <c r="J86" s="18">
        <v>8011413618</v>
      </c>
      <c r="K86" s="18"/>
      <c r="L86" s="18"/>
      <c r="M86" s="18"/>
      <c r="N86" s="18"/>
      <c r="O86" s="18"/>
      <c r="P86" s="24">
        <v>43515</v>
      </c>
      <c r="Q86" s="18" t="s">
        <v>90</v>
      </c>
      <c r="R86" s="18"/>
      <c r="S86" s="18"/>
      <c r="T86" s="18"/>
    </row>
    <row r="87" spans="1:20">
      <c r="A87" s="4">
        <v>83</v>
      </c>
      <c r="B87" s="17" t="s">
        <v>67</v>
      </c>
      <c r="C87" s="18" t="s">
        <v>372</v>
      </c>
      <c r="D87" s="18" t="s">
        <v>29</v>
      </c>
      <c r="E87" s="19">
        <v>117</v>
      </c>
      <c r="F87" s="18"/>
      <c r="G87" s="19">
        <v>42</v>
      </c>
      <c r="H87" s="19">
        <v>41</v>
      </c>
      <c r="I87" s="52">
        <f t="shared" ref="I87:I88" si="6">+G87+H87</f>
        <v>83</v>
      </c>
      <c r="J87" s="18">
        <v>9954498215</v>
      </c>
      <c r="K87" s="18"/>
      <c r="L87" s="18"/>
      <c r="M87" s="18"/>
      <c r="N87" s="18"/>
      <c r="O87" s="18"/>
      <c r="P87" s="24">
        <v>43515</v>
      </c>
      <c r="Q87" s="18" t="s">
        <v>90</v>
      </c>
      <c r="R87" s="18"/>
      <c r="S87" s="18"/>
      <c r="T87" s="18"/>
    </row>
    <row r="88" spans="1:20" ht="33">
      <c r="A88" s="4">
        <v>84</v>
      </c>
      <c r="B88" s="17" t="s">
        <v>67</v>
      </c>
      <c r="C88" s="18" t="s">
        <v>381</v>
      </c>
      <c r="D88" s="18" t="s">
        <v>27</v>
      </c>
      <c r="E88" s="19">
        <v>18030206607</v>
      </c>
      <c r="F88" s="18" t="s">
        <v>88</v>
      </c>
      <c r="G88" s="19">
        <v>56</v>
      </c>
      <c r="H88" s="19">
        <v>57</v>
      </c>
      <c r="I88" s="52">
        <f t="shared" si="6"/>
        <v>113</v>
      </c>
      <c r="J88" s="18">
        <v>9954870468</v>
      </c>
      <c r="K88" s="18"/>
      <c r="L88" s="18"/>
      <c r="M88" s="18"/>
      <c r="N88" s="18"/>
      <c r="O88" s="18"/>
      <c r="P88" s="24">
        <v>43516</v>
      </c>
      <c r="Q88" s="18" t="s">
        <v>91</v>
      </c>
      <c r="R88" s="18"/>
      <c r="S88" s="18"/>
      <c r="T88" s="18"/>
    </row>
    <row r="89" spans="1:20" ht="33">
      <c r="A89" s="4">
        <v>85</v>
      </c>
      <c r="B89" s="17" t="s">
        <v>67</v>
      </c>
      <c r="C89" s="18" t="s">
        <v>382</v>
      </c>
      <c r="D89" s="18" t="s">
        <v>29</v>
      </c>
      <c r="E89" s="19">
        <v>98</v>
      </c>
      <c r="F89" s="18"/>
      <c r="G89" s="19">
        <v>52</v>
      </c>
      <c r="H89" s="19">
        <v>45</v>
      </c>
      <c r="I89" s="52">
        <f>+G89+H89</f>
        <v>97</v>
      </c>
      <c r="J89" s="18">
        <v>9957200255</v>
      </c>
      <c r="K89" s="18"/>
      <c r="L89" s="18"/>
      <c r="M89" s="18"/>
      <c r="N89" s="18"/>
      <c r="O89" s="18"/>
      <c r="P89" s="24">
        <v>43516</v>
      </c>
      <c r="Q89" s="18" t="s">
        <v>91</v>
      </c>
      <c r="R89" s="18"/>
      <c r="S89" s="18"/>
      <c r="T89" s="18"/>
    </row>
    <row r="90" spans="1:20">
      <c r="A90" s="4">
        <v>86</v>
      </c>
      <c r="B90" s="17" t="s">
        <v>67</v>
      </c>
      <c r="C90" s="18" t="s">
        <v>390</v>
      </c>
      <c r="D90" s="18" t="s">
        <v>29</v>
      </c>
      <c r="E90" s="19" t="s">
        <v>391</v>
      </c>
      <c r="F90" s="18"/>
      <c r="G90" s="19">
        <v>38</v>
      </c>
      <c r="H90" s="19">
        <v>35</v>
      </c>
      <c r="I90" s="17">
        <f t="shared" ref="I90:I91" si="7">+G90+H90</f>
        <v>73</v>
      </c>
      <c r="J90" s="18"/>
      <c r="K90" s="18"/>
      <c r="L90" s="18"/>
      <c r="M90" s="18"/>
      <c r="N90" s="18"/>
      <c r="O90" s="18"/>
      <c r="P90" s="24">
        <v>43517</v>
      </c>
      <c r="Q90" s="18" t="s">
        <v>92</v>
      </c>
      <c r="R90" s="18"/>
      <c r="S90" s="18"/>
      <c r="T90" s="18"/>
    </row>
    <row r="91" spans="1:20">
      <c r="A91" s="4">
        <v>87</v>
      </c>
      <c r="B91" s="17" t="s">
        <v>67</v>
      </c>
      <c r="C91" s="18" t="s">
        <v>392</v>
      </c>
      <c r="D91" s="18" t="s">
        <v>29</v>
      </c>
      <c r="E91" s="19" t="s">
        <v>393</v>
      </c>
      <c r="F91" s="18"/>
      <c r="G91" s="19">
        <v>39</v>
      </c>
      <c r="H91" s="19">
        <v>35</v>
      </c>
      <c r="I91" s="17">
        <f t="shared" si="7"/>
        <v>74</v>
      </c>
      <c r="J91" s="18"/>
      <c r="K91" s="18"/>
      <c r="L91" s="18"/>
      <c r="M91" s="18"/>
      <c r="N91" s="18"/>
      <c r="O91" s="18"/>
      <c r="P91" s="24">
        <v>43517</v>
      </c>
      <c r="Q91" s="18" t="s">
        <v>92</v>
      </c>
      <c r="R91" s="18"/>
      <c r="S91" s="18"/>
      <c r="T91" s="18"/>
    </row>
    <row r="92" spans="1:20">
      <c r="A92" s="4">
        <v>88</v>
      </c>
      <c r="B92" s="17" t="s">
        <v>67</v>
      </c>
      <c r="C92" s="18" t="s">
        <v>374</v>
      </c>
      <c r="D92" s="18" t="s">
        <v>27</v>
      </c>
      <c r="E92" s="19">
        <v>18030213301</v>
      </c>
      <c r="F92" s="18" t="s">
        <v>88</v>
      </c>
      <c r="G92" s="19">
        <v>80</v>
      </c>
      <c r="H92" s="19">
        <v>83</v>
      </c>
      <c r="I92" s="52">
        <f t="shared" ref="I92" si="8">+G92+H92</f>
        <v>163</v>
      </c>
      <c r="J92" s="18">
        <v>9957025804</v>
      </c>
      <c r="K92" s="18"/>
      <c r="L92" s="18"/>
      <c r="M92" s="18"/>
      <c r="N92" s="18"/>
      <c r="O92" s="18"/>
      <c r="P92" s="24">
        <v>43518</v>
      </c>
      <c r="Q92" s="18" t="s">
        <v>93</v>
      </c>
      <c r="R92" s="18"/>
      <c r="S92" s="18"/>
      <c r="T92" s="18"/>
    </row>
    <row r="93" spans="1:20">
      <c r="A93" s="4">
        <v>89</v>
      </c>
      <c r="B93" s="17" t="s">
        <v>67</v>
      </c>
      <c r="C93" s="18"/>
      <c r="D93" s="18"/>
      <c r="E93" s="19"/>
      <c r="F93" s="18"/>
      <c r="G93" s="19"/>
      <c r="H93" s="19"/>
      <c r="I93" s="52"/>
      <c r="J93" s="18"/>
      <c r="K93" s="18"/>
      <c r="L93" s="18"/>
      <c r="M93" s="18"/>
      <c r="N93" s="18"/>
      <c r="O93" s="18"/>
      <c r="P93" s="24">
        <v>43519</v>
      </c>
      <c r="Q93" s="18" t="s">
        <v>94</v>
      </c>
      <c r="R93" s="18"/>
      <c r="S93" s="18"/>
      <c r="T93" s="18"/>
    </row>
    <row r="94" spans="1:20">
      <c r="A94" s="4">
        <v>90</v>
      </c>
      <c r="B94" s="17" t="s">
        <v>67</v>
      </c>
      <c r="C94" s="18"/>
      <c r="D94" s="18"/>
      <c r="E94" s="19"/>
      <c r="F94" s="18"/>
      <c r="G94" s="19"/>
      <c r="H94" s="19"/>
      <c r="I94" s="52"/>
      <c r="J94" s="18"/>
      <c r="K94" s="18"/>
      <c r="L94" s="18"/>
      <c r="M94" s="18"/>
      <c r="N94" s="18"/>
      <c r="O94" s="18"/>
      <c r="P94" s="24">
        <v>43520</v>
      </c>
      <c r="Q94" s="18" t="s">
        <v>95</v>
      </c>
      <c r="R94" s="18"/>
      <c r="S94" s="18"/>
      <c r="T94" s="18"/>
    </row>
    <row r="95" spans="1:20">
      <c r="A95" s="4">
        <v>91</v>
      </c>
      <c r="B95" s="17" t="s">
        <v>67</v>
      </c>
      <c r="C95" s="18" t="s">
        <v>376</v>
      </c>
      <c r="D95" s="18" t="s">
        <v>29</v>
      </c>
      <c r="E95" s="19">
        <v>380</v>
      </c>
      <c r="F95" s="18"/>
      <c r="G95" s="19">
        <v>39</v>
      </c>
      <c r="H95" s="19">
        <v>36</v>
      </c>
      <c r="I95" s="52">
        <f t="shared" si="2"/>
        <v>75</v>
      </c>
      <c r="J95" s="18">
        <v>9957504887</v>
      </c>
      <c r="K95" s="18"/>
      <c r="L95" s="18"/>
      <c r="M95" s="18"/>
      <c r="N95" s="18"/>
      <c r="O95" s="18"/>
      <c r="P95" s="24">
        <v>43521</v>
      </c>
      <c r="Q95" s="18" t="s">
        <v>89</v>
      </c>
      <c r="R95" s="18"/>
      <c r="S95" s="18"/>
      <c r="T95" s="18"/>
    </row>
    <row r="96" spans="1:20">
      <c r="A96" s="4">
        <v>92</v>
      </c>
      <c r="B96" s="17" t="s">
        <v>67</v>
      </c>
      <c r="C96" s="18" t="s">
        <v>377</v>
      </c>
      <c r="D96" s="18" t="s">
        <v>27</v>
      </c>
      <c r="E96" s="19">
        <v>18030217804</v>
      </c>
      <c r="F96" s="18" t="s">
        <v>88</v>
      </c>
      <c r="G96" s="19">
        <v>115</v>
      </c>
      <c r="H96" s="19">
        <v>85</v>
      </c>
      <c r="I96" s="52">
        <f t="shared" ref="I96" si="9">+G96+H96</f>
        <v>200</v>
      </c>
      <c r="J96" s="18">
        <v>9954769796</v>
      </c>
      <c r="K96" s="18"/>
      <c r="L96" s="18"/>
      <c r="M96" s="18"/>
      <c r="N96" s="18"/>
      <c r="O96" s="18"/>
      <c r="P96" s="24">
        <v>43521</v>
      </c>
      <c r="Q96" s="18" t="s">
        <v>89</v>
      </c>
      <c r="R96" s="18"/>
      <c r="S96" s="18"/>
      <c r="T96" s="18"/>
    </row>
    <row r="97" spans="1:20">
      <c r="A97" s="4">
        <v>93</v>
      </c>
      <c r="B97" s="17" t="s">
        <v>67</v>
      </c>
      <c r="C97" s="18" t="s">
        <v>377</v>
      </c>
      <c r="D97" s="18" t="s">
        <v>27</v>
      </c>
      <c r="E97" s="19">
        <v>18030217804</v>
      </c>
      <c r="F97" s="18" t="s">
        <v>88</v>
      </c>
      <c r="G97" s="19">
        <v>115</v>
      </c>
      <c r="H97" s="19">
        <v>85</v>
      </c>
      <c r="I97" s="52">
        <f t="shared" si="2"/>
        <v>200</v>
      </c>
      <c r="J97" s="18">
        <v>9954769796</v>
      </c>
      <c r="K97" s="18"/>
      <c r="L97" s="18"/>
      <c r="M97" s="18"/>
      <c r="N97" s="18"/>
      <c r="O97" s="18"/>
      <c r="P97" s="24">
        <v>43522</v>
      </c>
      <c r="Q97" s="18" t="s">
        <v>90</v>
      </c>
      <c r="R97" s="18"/>
      <c r="S97" s="18"/>
      <c r="T97" s="18"/>
    </row>
    <row r="98" spans="1:20" ht="33">
      <c r="A98" s="4">
        <v>94</v>
      </c>
      <c r="B98" s="17" t="s">
        <v>67</v>
      </c>
      <c r="C98" s="18" t="s">
        <v>378</v>
      </c>
      <c r="D98" s="18" t="s">
        <v>29</v>
      </c>
      <c r="E98" s="19">
        <v>269</v>
      </c>
      <c r="F98" s="18"/>
      <c r="G98" s="19">
        <v>30</v>
      </c>
      <c r="H98" s="19">
        <v>36</v>
      </c>
      <c r="I98" s="52">
        <f t="shared" si="2"/>
        <v>66</v>
      </c>
      <c r="J98" s="18">
        <v>9864701227</v>
      </c>
      <c r="K98" s="18"/>
      <c r="L98" s="18"/>
      <c r="M98" s="18"/>
      <c r="N98" s="18"/>
      <c r="O98" s="18"/>
      <c r="P98" s="24">
        <v>43523</v>
      </c>
      <c r="Q98" s="18" t="s">
        <v>91</v>
      </c>
      <c r="R98" s="18"/>
      <c r="S98" s="18"/>
      <c r="T98" s="18"/>
    </row>
    <row r="99" spans="1:20">
      <c r="A99" s="4">
        <v>95</v>
      </c>
      <c r="B99" s="17" t="s">
        <v>67</v>
      </c>
      <c r="C99" s="18" t="s">
        <v>379</v>
      </c>
      <c r="D99" s="18" t="s">
        <v>29</v>
      </c>
      <c r="E99" s="19">
        <v>271</v>
      </c>
      <c r="F99" s="18"/>
      <c r="G99" s="19">
        <v>30</v>
      </c>
      <c r="H99" s="19">
        <v>33</v>
      </c>
      <c r="I99" s="52">
        <f t="shared" si="2"/>
        <v>63</v>
      </c>
      <c r="J99" s="18">
        <v>9435814795</v>
      </c>
      <c r="K99" s="18"/>
      <c r="L99" s="18"/>
      <c r="M99" s="18"/>
      <c r="N99" s="18"/>
      <c r="O99" s="18"/>
      <c r="P99" s="24">
        <v>43524</v>
      </c>
      <c r="Q99" s="18" t="s">
        <v>92</v>
      </c>
      <c r="R99" s="18"/>
      <c r="S99" s="18"/>
      <c r="T99" s="18"/>
    </row>
    <row r="100" spans="1:20">
      <c r="A100" s="4">
        <v>96</v>
      </c>
      <c r="B100" s="17" t="s">
        <v>67</v>
      </c>
      <c r="C100" s="18" t="s">
        <v>380</v>
      </c>
      <c r="D100" s="18" t="s">
        <v>27</v>
      </c>
      <c r="E100" s="19">
        <v>18030204102</v>
      </c>
      <c r="F100" s="18" t="s">
        <v>88</v>
      </c>
      <c r="G100" s="19">
        <v>80</v>
      </c>
      <c r="H100" s="19">
        <v>79</v>
      </c>
      <c r="I100" s="52">
        <f t="shared" si="2"/>
        <v>159</v>
      </c>
      <c r="J100" s="18">
        <v>9613123103</v>
      </c>
      <c r="K100" s="18"/>
      <c r="L100" s="18"/>
      <c r="M100" s="18"/>
      <c r="N100" s="18"/>
      <c r="O100" s="18"/>
      <c r="P100" s="24">
        <v>43524</v>
      </c>
      <c r="Q100" s="18" t="s">
        <v>92</v>
      </c>
      <c r="R100" s="18"/>
      <c r="S100" s="18"/>
      <c r="T100" s="18"/>
    </row>
    <row r="101" spans="1:20">
      <c r="A101" s="4">
        <v>97</v>
      </c>
      <c r="B101" s="17"/>
      <c r="C101" s="18"/>
      <c r="D101" s="18"/>
      <c r="E101" s="19"/>
      <c r="F101" s="18"/>
      <c r="G101" s="19"/>
      <c r="H101" s="19"/>
      <c r="I101" s="52">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52"/>
      <c r="J102" s="18"/>
      <c r="K102" s="18"/>
      <c r="L102" s="18"/>
      <c r="M102" s="18"/>
      <c r="N102" s="18"/>
      <c r="O102" s="18"/>
      <c r="P102" s="24"/>
      <c r="Q102" s="18"/>
      <c r="R102" s="18"/>
      <c r="S102" s="18"/>
      <c r="T102" s="18"/>
    </row>
    <row r="103" spans="1:20">
      <c r="A103" s="4">
        <v>99</v>
      </c>
      <c r="B103" s="17"/>
      <c r="C103" s="18"/>
      <c r="D103" s="18"/>
      <c r="E103" s="19"/>
      <c r="F103" s="18"/>
      <c r="G103" s="19"/>
      <c r="H103" s="19"/>
      <c r="I103" s="52"/>
      <c r="J103" s="18"/>
      <c r="K103" s="18"/>
      <c r="L103" s="18"/>
      <c r="M103" s="18"/>
      <c r="N103" s="18"/>
      <c r="O103" s="18"/>
      <c r="P103" s="24"/>
      <c r="Q103" s="18"/>
      <c r="R103" s="18"/>
      <c r="S103" s="18"/>
      <c r="T103" s="18"/>
    </row>
    <row r="104" spans="1:20">
      <c r="A104" s="4">
        <v>100</v>
      </c>
      <c r="B104" s="17"/>
      <c r="C104" s="18"/>
      <c r="D104" s="18"/>
      <c r="E104" s="19"/>
      <c r="F104" s="18"/>
      <c r="G104" s="19"/>
      <c r="H104" s="19"/>
      <c r="I104" s="52">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52"/>
      <c r="J105" s="18"/>
      <c r="K105" s="18"/>
      <c r="L105" s="18"/>
      <c r="M105" s="18"/>
      <c r="N105" s="18"/>
      <c r="O105" s="18"/>
      <c r="P105" s="24"/>
      <c r="Q105" s="18"/>
      <c r="R105" s="18"/>
      <c r="S105" s="18"/>
      <c r="T105" s="18"/>
    </row>
    <row r="106" spans="1:20">
      <c r="A106" s="4">
        <v>102</v>
      </c>
      <c r="B106" s="17"/>
      <c r="C106" s="18"/>
      <c r="D106" s="18"/>
      <c r="E106" s="19"/>
      <c r="F106" s="18"/>
      <c r="G106" s="19"/>
      <c r="H106" s="19"/>
      <c r="I106" s="52"/>
      <c r="J106" s="18"/>
      <c r="K106" s="18"/>
      <c r="L106" s="18"/>
      <c r="M106" s="18"/>
      <c r="N106" s="18"/>
      <c r="O106" s="18"/>
      <c r="P106" s="24"/>
      <c r="Q106" s="18"/>
      <c r="R106" s="18"/>
      <c r="S106" s="18"/>
      <c r="T106" s="18"/>
    </row>
    <row r="107" spans="1:20">
      <c r="A107" s="4">
        <v>103</v>
      </c>
      <c r="B107" s="17"/>
      <c r="C107" s="18"/>
      <c r="D107" s="18"/>
      <c r="E107" s="19"/>
      <c r="F107" s="18"/>
      <c r="G107" s="19"/>
      <c r="H107" s="19"/>
      <c r="I107" s="52">
        <f t="shared" ref="I107:I133" si="10">G107+H107</f>
        <v>0</v>
      </c>
      <c r="J107" s="18"/>
      <c r="K107" s="18"/>
      <c r="L107" s="18"/>
      <c r="M107" s="18"/>
      <c r="N107" s="18"/>
      <c r="O107" s="18"/>
      <c r="P107" s="24"/>
      <c r="Q107" s="18"/>
      <c r="R107" s="18"/>
      <c r="S107" s="18"/>
      <c r="T107" s="18"/>
    </row>
    <row r="108" spans="1:20">
      <c r="A108" s="4">
        <v>104</v>
      </c>
      <c r="B108" s="17"/>
      <c r="C108" s="18"/>
      <c r="D108" s="18"/>
      <c r="E108" s="19"/>
      <c r="F108" s="18"/>
      <c r="G108" s="19"/>
      <c r="H108" s="19"/>
      <c r="I108" s="52">
        <f t="shared" si="10"/>
        <v>0</v>
      </c>
      <c r="J108" s="18"/>
      <c r="K108" s="18"/>
      <c r="L108" s="18"/>
      <c r="M108" s="18"/>
      <c r="N108" s="18"/>
      <c r="O108" s="18"/>
      <c r="P108" s="24"/>
      <c r="Q108" s="18"/>
      <c r="R108" s="18"/>
      <c r="S108" s="18"/>
      <c r="T108" s="18"/>
    </row>
    <row r="109" spans="1:20">
      <c r="A109" s="4">
        <v>105</v>
      </c>
      <c r="B109" s="17"/>
      <c r="C109" s="18"/>
      <c r="D109" s="18"/>
      <c r="E109" s="19"/>
      <c r="F109" s="18"/>
      <c r="G109" s="19"/>
      <c r="H109" s="19"/>
      <c r="I109" s="52">
        <f t="shared" si="10"/>
        <v>0</v>
      </c>
      <c r="J109" s="18"/>
      <c r="K109" s="18"/>
      <c r="L109" s="18"/>
      <c r="M109" s="18"/>
      <c r="N109" s="18"/>
      <c r="O109" s="18"/>
      <c r="P109" s="24"/>
      <c r="Q109" s="18"/>
      <c r="R109" s="18"/>
      <c r="S109" s="18"/>
      <c r="T109" s="18"/>
    </row>
    <row r="110" spans="1:20">
      <c r="A110" s="4">
        <v>106</v>
      </c>
      <c r="B110" s="17"/>
      <c r="C110" s="18"/>
      <c r="D110" s="18"/>
      <c r="E110" s="19"/>
      <c r="F110" s="18"/>
      <c r="G110" s="19"/>
      <c r="H110" s="19"/>
      <c r="I110" s="52">
        <f t="shared" si="10"/>
        <v>0</v>
      </c>
      <c r="J110" s="18"/>
      <c r="K110" s="18"/>
      <c r="L110" s="18"/>
      <c r="M110" s="18"/>
      <c r="N110" s="18"/>
      <c r="O110" s="18"/>
      <c r="P110" s="24"/>
      <c r="Q110" s="18"/>
      <c r="R110" s="18"/>
      <c r="S110" s="18"/>
      <c r="T110" s="18"/>
    </row>
    <row r="111" spans="1:20">
      <c r="A111" s="4">
        <v>107</v>
      </c>
      <c r="B111" s="17"/>
      <c r="C111" s="18"/>
      <c r="D111" s="18"/>
      <c r="E111" s="19"/>
      <c r="F111" s="18"/>
      <c r="G111" s="19"/>
      <c r="H111" s="19"/>
      <c r="I111" s="52">
        <f t="shared" si="10"/>
        <v>0</v>
      </c>
      <c r="J111" s="18"/>
      <c r="K111" s="18"/>
      <c r="L111" s="18"/>
      <c r="M111" s="18"/>
      <c r="N111" s="18"/>
      <c r="O111" s="18"/>
      <c r="P111" s="24"/>
      <c r="Q111" s="18"/>
      <c r="R111" s="18"/>
      <c r="S111" s="18"/>
      <c r="T111" s="18"/>
    </row>
    <row r="112" spans="1:20">
      <c r="A112" s="4">
        <v>108</v>
      </c>
      <c r="B112" s="17"/>
      <c r="C112" s="18"/>
      <c r="D112" s="18"/>
      <c r="E112" s="19"/>
      <c r="F112" s="18"/>
      <c r="G112" s="19"/>
      <c r="H112" s="19"/>
      <c r="I112" s="52">
        <f t="shared" si="10"/>
        <v>0</v>
      </c>
      <c r="J112" s="18"/>
      <c r="K112" s="18"/>
      <c r="L112" s="18"/>
      <c r="M112" s="18"/>
      <c r="N112" s="18"/>
      <c r="O112" s="18"/>
      <c r="P112" s="24"/>
      <c r="Q112" s="18"/>
      <c r="R112" s="18"/>
      <c r="S112" s="18"/>
      <c r="T112" s="18"/>
    </row>
    <row r="113" spans="1:20">
      <c r="A113" s="4">
        <v>109</v>
      </c>
      <c r="B113" s="17"/>
      <c r="C113" s="18"/>
      <c r="D113" s="18"/>
      <c r="E113" s="19"/>
      <c r="F113" s="18"/>
      <c r="G113" s="19"/>
      <c r="H113" s="19"/>
      <c r="I113" s="52">
        <f t="shared" si="10"/>
        <v>0</v>
      </c>
      <c r="J113" s="18"/>
      <c r="K113" s="18"/>
      <c r="L113" s="18"/>
      <c r="M113" s="18"/>
      <c r="N113" s="18"/>
      <c r="O113" s="18"/>
      <c r="P113" s="24"/>
      <c r="Q113" s="18"/>
      <c r="R113" s="18"/>
      <c r="S113" s="18"/>
      <c r="T113" s="18"/>
    </row>
    <row r="114" spans="1:20">
      <c r="A114" s="4">
        <v>110</v>
      </c>
      <c r="B114" s="17"/>
      <c r="C114" s="18"/>
      <c r="D114" s="18"/>
      <c r="E114" s="19"/>
      <c r="F114" s="18"/>
      <c r="G114" s="19"/>
      <c r="H114" s="19"/>
      <c r="I114" s="52">
        <f t="shared" si="10"/>
        <v>0</v>
      </c>
      <c r="J114" s="18"/>
      <c r="K114" s="18"/>
      <c r="L114" s="18"/>
      <c r="M114" s="18"/>
      <c r="N114" s="18"/>
      <c r="O114" s="18"/>
      <c r="P114" s="24"/>
      <c r="Q114" s="18"/>
      <c r="R114" s="18"/>
      <c r="S114" s="18"/>
      <c r="T114" s="18"/>
    </row>
    <row r="115" spans="1:20">
      <c r="A115" s="4">
        <v>111</v>
      </c>
      <c r="B115" s="17"/>
      <c r="C115" s="18"/>
      <c r="D115" s="18"/>
      <c r="E115" s="19"/>
      <c r="F115" s="18"/>
      <c r="G115" s="19"/>
      <c r="H115" s="19"/>
      <c r="I115" s="52">
        <f t="shared" si="10"/>
        <v>0</v>
      </c>
      <c r="J115" s="18"/>
      <c r="K115" s="18"/>
      <c r="L115" s="18"/>
      <c r="M115" s="18"/>
      <c r="N115" s="18"/>
      <c r="O115" s="18"/>
      <c r="P115" s="24"/>
      <c r="Q115" s="18"/>
      <c r="R115" s="18"/>
      <c r="S115" s="18"/>
      <c r="T115" s="18"/>
    </row>
    <row r="116" spans="1:20">
      <c r="A116" s="4">
        <v>112</v>
      </c>
      <c r="B116" s="17"/>
      <c r="C116" s="18"/>
      <c r="D116" s="18"/>
      <c r="E116" s="19"/>
      <c r="F116" s="18"/>
      <c r="G116" s="19"/>
      <c r="H116" s="19"/>
      <c r="I116" s="52">
        <f t="shared" si="10"/>
        <v>0</v>
      </c>
      <c r="J116" s="18"/>
      <c r="K116" s="18"/>
      <c r="L116" s="18"/>
      <c r="M116" s="18"/>
      <c r="N116" s="18"/>
      <c r="O116" s="18"/>
      <c r="P116" s="24"/>
      <c r="Q116" s="18"/>
      <c r="R116" s="18"/>
      <c r="S116" s="18"/>
      <c r="T116" s="18"/>
    </row>
    <row r="117" spans="1:20">
      <c r="A117" s="4">
        <v>113</v>
      </c>
      <c r="B117" s="17"/>
      <c r="C117" s="18"/>
      <c r="D117" s="18"/>
      <c r="E117" s="19"/>
      <c r="F117" s="18"/>
      <c r="G117" s="19"/>
      <c r="H117" s="19"/>
      <c r="I117" s="52">
        <f t="shared" si="10"/>
        <v>0</v>
      </c>
      <c r="J117" s="18"/>
      <c r="K117" s="18"/>
      <c r="L117" s="18"/>
      <c r="M117" s="18"/>
      <c r="N117" s="18"/>
      <c r="O117" s="18"/>
      <c r="P117" s="24"/>
      <c r="Q117" s="18"/>
      <c r="R117" s="18"/>
      <c r="S117" s="18"/>
      <c r="T117" s="18"/>
    </row>
    <row r="118" spans="1:20">
      <c r="A118" s="4">
        <v>114</v>
      </c>
      <c r="B118" s="17"/>
      <c r="C118" s="18"/>
      <c r="D118" s="18"/>
      <c r="E118" s="19"/>
      <c r="F118" s="18"/>
      <c r="G118" s="19"/>
      <c r="H118" s="19"/>
      <c r="I118" s="52">
        <f t="shared" si="10"/>
        <v>0</v>
      </c>
      <c r="J118" s="18"/>
      <c r="K118" s="18"/>
      <c r="L118" s="18"/>
      <c r="M118" s="18"/>
      <c r="N118" s="18"/>
      <c r="O118" s="18"/>
      <c r="P118" s="24"/>
      <c r="Q118" s="18"/>
      <c r="R118" s="18"/>
      <c r="S118" s="18"/>
      <c r="T118" s="18"/>
    </row>
    <row r="119" spans="1:20">
      <c r="A119" s="4">
        <v>115</v>
      </c>
      <c r="B119" s="17"/>
      <c r="C119" s="18"/>
      <c r="D119" s="18"/>
      <c r="E119" s="19"/>
      <c r="F119" s="18"/>
      <c r="G119" s="19"/>
      <c r="H119" s="19"/>
      <c r="I119" s="52">
        <f t="shared" si="10"/>
        <v>0</v>
      </c>
      <c r="J119" s="18"/>
      <c r="K119" s="18"/>
      <c r="L119" s="18"/>
      <c r="M119" s="18"/>
      <c r="N119" s="18"/>
      <c r="O119" s="18"/>
      <c r="P119" s="24"/>
      <c r="Q119" s="18"/>
      <c r="R119" s="18"/>
      <c r="S119" s="18"/>
      <c r="T119" s="18"/>
    </row>
    <row r="120" spans="1:20">
      <c r="A120" s="4">
        <v>116</v>
      </c>
      <c r="B120" s="17"/>
      <c r="C120" s="18"/>
      <c r="D120" s="18"/>
      <c r="E120" s="19"/>
      <c r="F120" s="18"/>
      <c r="G120" s="19"/>
      <c r="H120" s="19"/>
      <c r="I120" s="52">
        <f t="shared" si="10"/>
        <v>0</v>
      </c>
      <c r="J120" s="18"/>
      <c r="K120" s="18"/>
      <c r="L120" s="18"/>
      <c r="M120" s="18"/>
      <c r="N120" s="18"/>
      <c r="O120" s="18"/>
      <c r="P120" s="24"/>
      <c r="Q120" s="18"/>
      <c r="R120" s="18"/>
      <c r="S120" s="18"/>
      <c r="T120" s="18"/>
    </row>
    <row r="121" spans="1:20">
      <c r="A121" s="4">
        <v>117</v>
      </c>
      <c r="B121" s="17"/>
      <c r="C121" s="18"/>
      <c r="D121" s="18"/>
      <c r="E121" s="19"/>
      <c r="F121" s="18"/>
      <c r="G121" s="19"/>
      <c r="H121" s="19"/>
      <c r="I121" s="52">
        <f t="shared" si="10"/>
        <v>0</v>
      </c>
      <c r="J121" s="18"/>
      <c r="K121" s="18"/>
      <c r="L121" s="18"/>
      <c r="M121" s="18"/>
      <c r="N121" s="18"/>
      <c r="O121" s="18"/>
      <c r="P121" s="24"/>
      <c r="Q121" s="18"/>
      <c r="R121" s="18"/>
      <c r="S121" s="18"/>
      <c r="T121" s="18"/>
    </row>
    <row r="122" spans="1:20">
      <c r="A122" s="4">
        <v>118</v>
      </c>
      <c r="B122" s="17"/>
      <c r="C122" s="18"/>
      <c r="D122" s="18"/>
      <c r="E122" s="19"/>
      <c r="F122" s="18"/>
      <c r="G122" s="19"/>
      <c r="H122" s="19"/>
      <c r="I122" s="52">
        <f t="shared" si="10"/>
        <v>0</v>
      </c>
      <c r="J122" s="18"/>
      <c r="K122" s="18"/>
      <c r="L122" s="18"/>
      <c r="M122" s="18"/>
      <c r="N122" s="18"/>
      <c r="O122" s="18"/>
      <c r="P122" s="24"/>
      <c r="Q122" s="18"/>
      <c r="R122" s="18"/>
      <c r="S122" s="18"/>
      <c r="T122" s="18"/>
    </row>
    <row r="123" spans="1:20">
      <c r="A123" s="4">
        <v>119</v>
      </c>
      <c r="B123" s="17"/>
      <c r="C123" s="18"/>
      <c r="D123" s="18"/>
      <c r="E123" s="19"/>
      <c r="F123" s="18"/>
      <c r="G123" s="19"/>
      <c r="H123" s="19"/>
      <c r="I123" s="52">
        <f t="shared" si="10"/>
        <v>0</v>
      </c>
      <c r="J123" s="18"/>
      <c r="K123" s="18"/>
      <c r="L123" s="18"/>
      <c r="M123" s="18"/>
      <c r="N123" s="18"/>
      <c r="O123" s="18"/>
      <c r="P123" s="24"/>
      <c r="Q123" s="18"/>
      <c r="R123" s="18"/>
      <c r="S123" s="18"/>
      <c r="T123" s="18"/>
    </row>
    <row r="124" spans="1:20">
      <c r="A124" s="4">
        <v>120</v>
      </c>
      <c r="B124" s="17"/>
      <c r="C124" s="18"/>
      <c r="D124" s="18"/>
      <c r="E124" s="19"/>
      <c r="F124" s="18"/>
      <c r="G124" s="19"/>
      <c r="H124" s="19"/>
      <c r="I124" s="52">
        <f t="shared" si="10"/>
        <v>0</v>
      </c>
      <c r="J124" s="18"/>
      <c r="K124" s="18"/>
      <c r="L124" s="18"/>
      <c r="M124" s="18"/>
      <c r="N124" s="18"/>
      <c r="O124" s="18"/>
      <c r="P124" s="24"/>
      <c r="Q124" s="18"/>
      <c r="R124" s="18"/>
      <c r="S124" s="18"/>
      <c r="T124" s="18"/>
    </row>
    <row r="125" spans="1:20">
      <c r="A125" s="4">
        <v>121</v>
      </c>
      <c r="B125" s="17"/>
      <c r="C125" s="18"/>
      <c r="D125" s="18"/>
      <c r="E125" s="19"/>
      <c r="F125" s="18"/>
      <c r="G125" s="19"/>
      <c r="H125" s="19"/>
      <c r="I125" s="52">
        <f t="shared" si="10"/>
        <v>0</v>
      </c>
      <c r="J125" s="18"/>
      <c r="K125" s="18"/>
      <c r="L125" s="18"/>
      <c r="M125" s="18"/>
      <c r="N125" s="18"/>
      <c r="O125" s="18"/>
      <c r="P125" s="24"/>
      <c r="Q125" s="18"/>
      <c r="R125" s="18"/>
      <c r="S125" s="18"/>
      <c r="T125" s="18"/>
    </row>
    <row r="126" spans="1:20">
      <c r="A126" s="4">
        <v>122</v>
      </c>
      <c r="B126" s="17"/>
      <c r="C126" s="18"/>
      <c r="D126" s="18"/>
      <c r="E126" s="19"/>
      <c r="F126" s="18"/>
      <c r="G126" s="19"/>
      <c r="H126" s="19"/>
      <c r="I126" s="52">
        <f t="shared" si="10"/>
        <v>0</v>
      </c>
      <c r="J126" s="18"/>
      <c r="K126" s="18"/>
      <c r="L126" s="18"/>
      <c r="M126" s="18"/>
      <c r="N126" s="18"/>
      <c r="O126" s="18"/>
      <c r="P126" s="24"/>
      <c r="Q126" s="18"/>
      <c r="R126" s="18"/>
      <c r="S126" s="18"/>
      <c r="T126" s="18"/>
    </row>
    <row r="127" spans="1:20">
      <c r="A127" s="4">
        <v>123</v>
      </c>
      <c r="B127" s="17"/>
      <c r="C127" s="18"/>
      <c r="D127" s="18"/>
      <c r="E127" s="19"/>
      <c r="F127" s="18"/>
      <c r="G127" s="19"/>
      <c r="H127" s="19"/>
      <c r="I127" s="52">
        <f t="shared" si="10"/>
        <v>0</v>
      </c>
      <c r="J127" s="18"/>
      <c r="K127" s="18"/>
      <c r="L127" s="18"/>
      <c r="M127" s="18"/>
      <c r="N127" s="18"/>
      <c r="O127" s="18"/>
      <c r="P127" s="24"/>
      <c r="Q127" s="18"/>
      <c r="R127" s="18"/>
      <c r="S127" s="18"/>
      <c r="T127" s="18"/>
    </row>
    <row r="128" spans="1:20">
      <c r="A128" s="4">
        <v>124</v>
      </c>
      <c r="B128" s="17"/>
      <c r="C128" s="18"/>
      <c r="D128" s="18"/>
      <c r="E128" s="19"/>
      <c r="F128" s="18"/>
      <c r="G128" s="19"/>
      <c r="H128" s="19"/>
      <c r="I128" s="52">
        <f t="shared" si="10"/>
        <v>0</v>
      </c>
      <c r="J128" s="18"/>
      <c r="K128" s="18"/>
      <c r="L128" s="18"/>
      <c r="M128" s="18"/>
      <c r="N128" s="18"/>
      <c r="O128" s="18"/>
      <c r="P128" s="24"/>
      <c r="Q128" s="18"/>
      <c r="R128" s="18"/>
      <c r="S128" s="18"/>
      <c r="T128" s="18"/>
    </row>
    <row r="129" spans="1:20">
      <c r="A129" s="4">
        <v>125</v>
      </c>
      <c r="B129" s="17"/>
      <c r="C129" s="18"/>
      <c r="D129" s="18"/>
      <c r="E129" s="19"/>
      <c r="F129" s="18"/>
      <c r="G129" s="19"/>
      <c r="H129" s="19"/>
      <c r="I129" s="52">
        <f t="shared" si="10"/>
        <v>0</v>
      </c>
      <c r="J129" s="18"/>
      <c r="K129" s="18"/>
      <c r="L129" s="18"/>
      <c r="M129" s="18"/>
      <c r="N129" s="18"/>
      <c r="O129" s="18"/>
      <c r="P129" s="24"/>
      <c r="Q129" s="18"/>
      <c r="R129" s="18"/>
      <c r="S129" s="18"/>
      <c r="T129" s="18"/>
    </row>
    <row r="130" spans="1:20">
      <c r="A130" s="4">
        <v>126</v>
      </c>
      <c r="B130" s="17"/>
      <c r="C130" s="18"/>
      <c r="D130" s="18"/>
      <c r="E130" s="19"/>
      <c r="F130" s="18"/>
      <c r="G130" s="19"/>
      <c r="H130" s="19"/>
      <c r="I130" s="52">
        <f t="shared" si="10"/>
        <v>0</v>
      </c>
      <c r="J130" s="18"/>
      <c r="K130" s="18"/>
      <c r="L130" s="18"/>
      <c r="M130" s="18"/>
      <c r="N130" s="18"/>
      <c r="O130" s="18"/>
      <c r="P130" s="24"/>
      <c r="Q130" s="18"/>
      <c r="R130" s="18"/>
      <c r="S130" s="18"/>
      <c r="T130" s="18"/>
    </row>
    <row r="131" spans="1:20">
      <c r="A131" s="4">
        <v>127</v>
      </c>
      <c r="B131" s="17"/>
      <c r="C131" s="18"/>
      <c r="D131" s="18"/>
      <c r="E131" s="19"/>
      <c r="F131" s="18"/>
      <c r="G131" s="19"/>
      <c r="H131" s="19"/>
      <c r="I131" s="52">
        <f t="shared" si="10"/>
        <v>0</v>
      </c>
      <c r="J131" s="18"/>
      <c r="K131" s="18"/>
      <c r="L131" s="18"/>
      <c r="M131" s="18"/>
      <c r="N131" s="18"/>
      <c r="O131" s="18"/>
      <c r="P131" s="24"/>
      <c r="Q131" s="18"/>
      <c r="R131" s="18"/>
      <c r="S131" s="18"/>
      <c r="T131" s="18"/>
    </row>
    <row r="132" spans="1:20">
      <c r="A132" s="4">
        <v>128</v>
      </c>
      <c r="B132" s="17"/>
      <c r="C132" s="18"/>
      <c r="D132" s="18"/>
      <c r="E132" s="19"/>
      <c r="F132" s="18"/>
      <c r="G132" s="19"/>
      <c r="H132" s="19"/>
      <c r="I132" s="52">
        <f t="shared" si="10"/>
        <v>0</v>
      </c>
      <c r="J132" s="18"/>
      <c r="K132" s="18"/>
      <c r="L132" s="18"/>
      <c r="M132" s="18"/>
      <c r="N132" s="18"/>
      <c r="O132" s="18"/>
      <c r="P132" s="24"/>
      <c r="Q132" s="18"/>
      <c r="R132" s="18"/>
      <c r="S132" s="18"/>
      <c r="T132" s="18"/>
    </row>
    <row r="133" spans="1:20">
      <c r="A133" s="4">
        <v>129</v>
      </c>
      <c r="B133" s="17"/>
      <c r="C133" s="18"/>
      <c r="D133" s="18"/>
      <c r="E133" s="19"/>
      <c r="F133" s="18"/>
      <c r="G133" s="19"/>
      <c r="H133" s="19"/>
      <c r="I133" s="52">
        <f t="shared" si="10"/>
        <v>0</v>
      </c>
      <c r="J133" s="18"/>
      <c r="K133" s="18"/>
      <c r="L133" s="18"/>
      <c r="M133" s="18"/>
      <c r="N133" s="18"/>
      <c r="O133" s="18"/>
      <c r="P133" s="24"/>
      <c r="Q133" s="18"/>
      <c r="R133" s="18"/>
      <c r="S133" s="18"/>
      <c r="T133" s="18"/>
    </row>
    <row r="134" spans="1:20">
      <c r="A134" s="4">
        <v>130</v>
      </c>
      <c r="B134" s="17"/>
      <c r="C134" s="18"/>
      <c r="D134" s="18"/>
      <c r="E134" s="19"/>
      <c r="F134" s="18"/>
      <c r="G134" s="19"/>
      <c r="H134" s="19"/>
      <c r="I134" s="52">
        <f t="shared" ref="I134:I138" si="11">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2">
        <f t="shared" si="11"/>
        <v>0</v>
      </c>
      <c r="J135" s="18"/>
      <c r="K135" s="18"/>
      <c r="L135" s="18"/>
      <c r="M135" s="18"/>
      <c r="N135" s="18"/>
      <c r="O135" s="18"/>
      <c r="P135" s="24"/>
      <c r="Q135" s="18"/>
      <c r="R135" s="18"/>
      <c r="S135" s="18"/>
      <c r="T135" s="18"/>
    </row>
    <row r="136" spans="1:20">
      <c r="A136" s="4">
        <v>132</v>
      </c>
      <c r="B136" s="17"/>
      <c r="C136" s="18"/>
      <c r="D136" s="18"/>
      <c r="E136" s="19"/>
      <c r="F136" s="18"/>
      <c r="G136" s="19"/>
      <c r="H136" s="19"/>
      <c r="I136" s="52">
        <f t="shared" si="11"/>
        <v>0</v>
      </c>
      <c r="J136" s="18"/>
      <c r="K136" s="18"/>
      <c r="L136" s="18"/>
      <c r="M136" s="18"/>
      <c r="N136" s="18"/>
      <c r="O136" s="18"/>
      <c r="P136" s="24"/>
      <c r="Q136" s="18"/>
      <c r="R136" s="18"/>
      <c r="S136" s="18"/>
      <c r="T136" s="18"/>
    </row>
    <row r="137" spans="1:20">
      <c r="A137" s="4">
        <v>133</v>
      </c>
      <c r="B137" s="17"/>
      <c r="C137" s="18"/>
      <c r="D137" s="18"/>
      <c r="E137" s="19"/>
      <c r="F137" s="18"/>
      <c r="G137" s="19"/>
      <c r="H137" s="19"/>
      <c r="I137" s="52">
        <f t="shared" si="11"/>
        <v>0</v>
      </c>
      <c r="J137" s="18"/>
      <c r="K137" s="18"/>
      <c r="L137" s="18"/>
      <c r="M137" s="18"/>
      <c r="N137" s="18"/>
      <c r="O137" s="18"/>
      <c r="P137" s="24"/>
      <c r="Q137" s="18"/>
      <c r="R137" s="18"/>
      <c r="S137" s="18"/>
      <c r="T137" s="18"/>
    </row>
    <row r="138" spans="1:20">
      <c r="A138" s="4">
        <v>134</v>
      </c>
      <c r="B138" s="17"/>
      <c r="C138" s="18"/>
      <c r="D138" s="18"/>
      <c r="E138" s="19"/>
      <c r="F138" s="18"/>
      <c r="G138" s="19"/>
      <c r="H138" s="19"/>
      <c r="I138" s="52">
        <f t="shared" si="1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ref="I139:I164" si="12">+G139+H139</f>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2"/>
        <v>0</v>
      </c>
      <c r="J164" s="18"/>
      <c r="K164" s="18"/>
      <c r="L164" s="18"/>
      <c r="M164" s="18"/>
      <c r="N164" s="18"/>
      <c r="O164" s="18"/>
      <c r="P164" s="24"/>
      <c r="Q164" s="18"/>
      <c r="R164" s="18"/>
      <c r="S164" s="18"/>
      <c r="T164" s="18"/>
    </row>
    <row r="165" spans="1:20">
      <c r="A165" s="21" t="s">
        <v>11</v>
      </c>
      <c r="B165" s="41"/>
      <c r="C165" s="21">
        <f>COUNTIFS(C5:C164,"*")</f>
        <v>84</v>
      </c>
      <c r="D165" s="21"/>
      <c r="E165" s="13"/>
      <c r="F165" s="21"/>
      <c r="G165" s="21">
        <f>SUM(G5:G164)</f>
        <v>3375</v>
      </c>
      <c r="H165" s="21">
        <f>SUM(H5:H164)</f>
        <v>3018</v>
      </c>
      <c r="I165" s="21">
        <f>SUM(I5:I164)</f>
        <v>6393</v>
      </c>
      <c r="J165" s="55"/>
      <c r="K165" s="21"/>
      <c r="L165" s="21"/>
      <c r="M165" s="21"/>
      <c r="N165" s="21"/>
      <c r="O165" s="21"/>
      <c r="P165" s="14"/>
      <c r="Q165" s="21"/>
      <c r="R165" s="21"/>
      <c r="S165" s="21"/>
      <c r="T165" s="12"/>
    </row>
    <row r="166" spans="1:20">
      <c r="A166" s="46" t="s">
        <v>66</v>
      </c>
      <c r="B166" s="10">
        <f>COUNTIF(B$5:B$164,"Team 1")</f>
        <v>47</v>
      </c>
      <c r="C166" s="46" t="s">
        <v>29</v>
      </c>
      <c r="D166" s="10">
        <f>COUNTIF(D5:D164,"Anganwadi")</f>
        <v>44</v>
      </c>
    </row>
    <row r="167" spans="1:20">
      <c r="A167" s="46" t="s">
        <v>67</v>
      </c>
      <c r="B167" s="10">
        <f>COUNTIF(B$6:B$164,"Team 2")</f>
        <v>46</v>
      </c>
      <c r="C167" s="46" t="s">
        <v>27</v>
      </c>
      <c r="D167" s="10">
        <f>COUNTIF(D5:D164,"School")</f>
        <v>22</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51"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zoomScale="60" zoomScaleNormal="60" workbookViewId="0">
      <pane xSplit="3" ySplit="4" topLeftCell="D74"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4" t="s">
        <v>673</v>
      </c>
      <c r="B1" s="124"/>
      <c r="C1" s="124"/>
      <c r="D1" s="125"/>
      <c r="E1" s="125"/>
      <c r="F1" s="125"/>
      <c r="G1" s="125"/>
      <c r="H1" s="125"/>
      <c r="I1" s="125"/>
      <c r="J1" s="125"/>
      <c r="K1" s="125"/>
      <c r="L1" s="125"/>
      <c r="M1" s="125"/>
      <c r="N1" s="125"/>
      <c r="O1" s="125"/>
      <c r="P1" s="125"/>
      <c r="Q1" s="125"/>
      <c r="R1" s="125"/>
      <c r="S1" s="125"/>
    </row>
    <row r="2" spans="1:20">
      <c r="A2" s="128" t="s">
        <v>63</v>
      </c>
      <c r="B2" s="129"/>
      <c r="C2" s="129"/>
      <c r="D2" s="25" t="s">
        <v>599</v>
      </c>
      <c r="E2" s="22"/>
      <c r="F2" s="22"/>
      <c r="G2" s="22"/>
      <c r="H2" s="22"/>
      <c r="I2" s="22"/>
      <c r="J2" s="22"/>
      <c r="K2" s="22"/>
      <c r="L2" s="22"/>
      <c r="M2" s="22"/>
      <c r="N2" s="22"/>
      <c r="O2" s="22"/>
      <c r="P2" s="22"/>
      <c r="Q2" s="22"/>
      <c r="R2" s="22"/>
      <c r="S2" s="22"/>
    </row>
    <row r="3" spans="1:20" ht="24" customHeight="1">
      <c r="A3" s="123" t="s">
        <v>14</v>
      </c>
      <c r="B3" s="126" t="s">
        <v>65</v>
      </c>
      <c r="C3" s="122" t="s">
        <v>7</v>
      </c>
      <c r="D3" s="122" t="s">
        <v>59</v>
      </c>
      <c r="E3" s="122" t="s">
        <v>16</v>
      </c>
      <c r="F3" s="130" t="s">
        <v>17</v>
      </c>
      <c r="G3" s="122" t="s">
        <v>8</v>
      </c>
      <c r="H3" s="122"/>
      <c r="I3" s="122"/>
      <c r="J3" s="122" t="s">
        <v>35</v>
      </c>
      <c r="K3" s="126" t="s">
        <v>37</v>
      </c>
      <c r="L3" s="126" t="s">
        <v>54</v>
      </c>
      <c r="M3" s="126" t="s">
        <v>55</v>
      </c>
      <c r="N3" s="126" t="s">
        <v>38</v>
      </c>
      <c r="O3" s="126" t="s">
        <v>39</v>
      </c>
      <c r="P3" s="123" t="s">
        <v>58</v>
      </c>
      <c r="Q3" s="122" t="s">
        <v>56</v>
      </c>
      <c r="R3" s="122" t="s">
        <v>36</v>
      </c>
      <c r="S3" s="122" t="s">
        <v>57</v>
      </c>
      <c r="T3" s="122" t="s">
        <v>13</v>
      </c>
    </row>
    <row r="4" spans="1:20" ht="25.5" customHeight="1">
      <c r="A4" s="123"/>
      <c r="B4" s="131"/>
      <c r="C4" s="122"/>
      <c r="D4" s="122"/>
      <c r="E4" s="122"/>
      <c r="F4" s="130"/>
      <c r="G4" s="23" t="s">
        <v>9</v>
      </c>
      <c r="H4" s="23" t="s">
        <v>10</v>
      </c>
      <c r="I4" s="23" t="s">
        <v>11</v>
      </c>
      <c r="J4" s="122"/>
      <c r="K4" s="127"/>
      <c r="L4" s="127"/>
      <c r="M4" s="127"/>
      <c r="N4" s="127"/>
      <c r="O4" s="127"/>
      <c r="P4" s="123"/>
      <c r="Q4" s="123"/>
      <c r="R4" s="122"/>
      <c r="S4" s="122"/>
      <c r="T4" s="122"/>
    </row>
    <row r="5" spans="1:20" ht="33">
      <c r="A5" s="4">
        <v>1</v>
      </c>
      <c r="B5" s="17" t="s">
        <v>66</v>
      </c>
      <c r="C5" s="18" t="s">
        <v>394</v>
      </c>
      <c r="D5" s="18" t="s">
        <v>27</v>
      </c>
      <c r="E5" s="19" t="s">
        <v>395</v>
      </c>
      <c r="F5" s="18" t="s">
        <v>88</v>
      </c>
      <c r="G5" s="19">
        <v>35</v>
      </c>
      <c r="H5" s="19">
        <v>35</v>
      </c>
      <c r="I5" s="17">
        <v>70</v>
      </c>
      <c r="J5" s="18">
        <v>9508008564</v>
      </c>
      <c r="K5" s="18"/>
      <c r="L5" s="18"/>
      <c r="M5" s="18"/>
      <c r="N5" s="18"/>
      <c r="O5" s="18"/>
      <c r="P5" s="24">
        <v>43525</v>
      </c>
      <c r="Q5" s="18" t="s">
        <v>93</v>
      </c>
      <c r="R5" s="18"/>
      <c r="S5" s="18"/>
      <c r="T5" s="18"/>
    </row>
    <row r="6" spans="1:20">
      <c r="A6" s="4">
        <v>2</v>
      </c>
      <c r="B6" s="17" t="s">
        <v>66</v>
      </c>
      <c r="C6" s="18" t="s">
        <v>396</v>
      </c>
      <c r="D6" s="18" t="s">
        <v>27</v>
      </c>
      <c r="E6" s="19" t="s">
        <v>397</v>
      </c>
      <c r="F6" s="18" t="s">
        <v>88</v>
      </c>
      <c r="G6" s="19">
        <v>30</v>
      </c>
      <c r="H6" s="19">
        <v>30</v>
      </c>
      <c r="I6" s="17">
        <v>60</v>
      </c>
      <c r="J6" s="18">
        <v>9957210719</v>
      </c>
      <c r="K6" s="18"/>
      <c r="L6" s="18"/>
      <c r="M6" s="18"/>
      <c r="N6" s="18"/>
      <c r="O6" s="18"/>
      <c r="P6" s="24">
        <v>43525</v>
      </c>
      <c r="Q6" s="18" t="s">
        <v>93</v>
      </c>
      <c r="R6" s="18"/>
      <c r="S6" s="18"/>
      <c r="T6" s="18"/>
    </row>
    <row r="7" spans="1:20" ht="33">
      <c r="A7" s="4">
        <v>3</v>
      </c>
      <c r="B7" s="17" t="s">
        <v>66</v>
      </c>
      <c r="C7" s="18" t="s">
        <v>96</v>
      </c>
      <c r="D7" s="18"/>
      <c r="E7" s="19"/>
      <c r="F7" s="18"/>
      <c r="G7" s="19"/>
      <c r="H7" s="19"/>
      <c r="I7" s="17"/>
      <c r="J7" s="18"/>
      <c r="K7" s="18"/>
      <c r="L7" s="18"/>
      <c r="M7" s="18"/>
      <c r="N7" s="18"/>
      <c r="O7" s="18"/>
      <c r="P7" s="24">
        <v>43526</v>
      </c>
      <c r="Q7" s="18" t="s">
        <v>94</v>
      </c>
      <c r="R7" s="18"/>
      <c r="S7" s="18"/>
      <c r="T7" s="18"/>
    </row>
    <row r="8" spans="1:20">
      <c r="A8" s="4">
        <v>4</v>
      </c>
      <c r="B8" s="17" t="s">
        <v>66</v>
      </c>
      <c r="C8" s="18"/>
      <c r="D8" s="18"/>
      <c r="E8" s="19"/>
      <c r="F8" s="18"/>
      <c r="G8" s="19"/>
      <c r="H8" s="19"/>
      <c r="I8" s="17"/>
      <c r="J8" s="17"/>
      <c r="K8" s="18"/>
      <c r="L8" s="18"/>
      <c r="M8" s="18"/>
      <c r="N8" s="18"/>
      <c r="O8" s="18"/>
      <c r="P8" s="24">
        <v>43527</v>
      </c>
      <c r="Q8" s="18" t="s">
        <v>95</v>
      </c>
      <c r="R8" s="18"/>
      <c r="S8" s="18"/>
      <c r="T8" s="18"/>
    </row>
    <row r="9" spans="1:20">
      <c r="A9" s="4">
        <v>5</v>
      </c>
      <c r="B9" s="17" t="s">
        <v>66</v>
      </c>
      <c r="C9" s="18" t="s">
        <v>398</v>
      </c>
      <c r="D9" s="18" t="s">
        <v>27</v>
      </c>
      <c r="E9" s="19" t="s">
        <v>399</v>
      </c>
      <c r="F9" s="18" t="s">
        <v>88</v>
      </c>
      <c r="G9" s="19">
        <v>50</v>
      </c>
      <c r="H9" s="19">
        <v>40</v>
      </c>
      <c r="I9" s="17">
        <v>90</v>
      </c>
      <c r="J9" s="18">
        <v>9854603434</v>
      </c>
      <c r="K9" s="18"/>
      <c r="L9" s="18"/>
      <c r="M9" s="18"/>
      <c r="N9" s="18"/>
      <c r="O9" s="18"/>
      <c r="P9" s="24">
        <v>43528</v>
      </c>
      <c r="Q9" s="18" t="s">
        <v>89</v>
      </c>
      <c r="R9" s="18"/>
      <c r="S9" s="18"/>
      <c r="T9" s="18"/>
    </row>
    <row r="10" spans="1:20">
      <c r="A10" s="4">
        <v>6</v>
      </c>
      <c r="B10" s="17" t="s">
        <v>66</v>
      </c>
      <c r="C10" s="18" t="s">
        <v>400</v>
      </c>
      <c r="D10" s="18" t="s">
        <v>27</v>
      </c>
      <c r="E10" s="19" t="s">
        <v>401</v>
      </c>
      <c r="F10" s="18" t="s">
        <v>88</v>
      </c>
      <c r="G10" s="19">
        <v>35</v>
      </c>
      <c r="H10" s="19">
        <v>30</v>
      </c>
      <c r="I10" s="17">
        <v>65</v>
      </c>
      <c r="J10" s="17">
        <v>9854894307</v>
      </c>
      <c r="K10" s="18"/>
      <c r="L10" s="18"/>
      <c r="M10" s="18"/>
      <c r="N10" s="18"/>
      <c r="O10" s="18"/>
      <c r="P10" s="24">
        <v>43528</v>
      </c>
      <c r="Q10" s="18" t="s">
        <v>89</v>
      </c>
      <c r="R10" s="18"/>
      <c r="S10" s="18"/>
      <c r="T10" s="18"/>
    </row>
    <row r="11" spans="1:20">
      <c r="A11" s="4">
        <v>7</v>
      </c>
      <c r="B11" s="17" t="s">
        <v>66</v>
      </c>
      <c r="C11" s="18" t="s">
        <v>402</v>
      </c>
      <c r="D11" s="18" t="s">
        <v>27</v>
      </c>
      <c r="E11" s="19" t="s">
        <v>403</v>
      </c>
      <c r="F11" s="18" t="s">
        <v>88</v>
      </c>
      <c r="G11" s="19">
        <v>30</v>
      </c>
      <c r="H11" s="19">
        <v>25</v>
      </c>
      <c r="I11" s="17">
        <v>55</v>
      </c>
      <c r="J11" s="18">
        <v>9954095140</v>
      </c>
      <c r="K11" s="18"/>
      <c r="L11" s="18"/>
      <c r="M11" s="18"/>
      <c r="N11" s="18"/>
      <c r="O11" s="18"/>
      <c r="P11" s="24">
        <v>43529</v>
      </c>
      <c r="Q11" s="18" t="s">
        <v>90</v>
      </c>
      <c r="R11" s="18"/>
      <c r="S11" s="18"/>
      <c r="T11" s="18"/>
    </row>
    <row r="12" spans="1:20">
      <c r="A12" s="4">
        <v>8</v>
      </c>
      <c r="B12" s="17" t="s">
        <v>66</v>
      </c>
      <c r="C12" s="18" t="s">
        <v>404</v>
      </c>
      <c r="D12" s="18" t="s">
        <v>27</v>
      </c>
      <c r="E12" s="19" t="s">
        <v>405</v>
      </c>
      <c r="F12" s="18" t="s">
        <v>88</v>
      </c>
      <c r="G12" s="19">
        <v>25</v>
      </c>
      <c r="H12" s="19">
        <v>25</v>
      </c>
      <c r="I12" s="17">
        <v>50</v>
      </c>
      <c r="J12" s="18">
        <v>9854901321</v>
      </c>
      <c r="K12" s="18"/>
      <c r="L12" s="18"/>
      <c r="M12" s="18"/>
      <c r="N12" s="18"/>
      <c r="O12" s="18"/>
      <c r="P12" s="24">
        <v>43529</v>
      </c>
      <c r="Q12" s="18" t="s">
        <v>90</v>
      </c>
      <c r="R12" s="18"/>
      <c r="S12" s="18"/>
      <c r="T12" s="18"/>
    </row>
    <row r="13" spans="1:20" ht="33">
      <c r="A13" s="4">
        <v>9</v>
      </c>
      <c r="B13" s="17" t="s">
        <v>66</v>
      </c>
      <c r="C13" s="18" t="s">
        <v>406</v>
      </c>
      <c r="D13" s="18" t="s">
        <v>27</v>
      </c>
      <c r="E13" s="19" t="s">
        <v>407</v>
      </c>
      <c r="F13" s="18" t="s">
        <v>88</v>
      </c>
      <c r="G13" s="19">
        <v>23</v>
      </c>
      <c r="H13" s="19">
        <v>23</v>
      </c>
      <c r="I13" s="17">
        <v>46</v>
      </c>
      <c r="J13" s="18">
        <v>9954459378</v>
      </c>
      <c r="K13" s="18"/>
      <c r="L13" s="18"/>
      <c r="M13" s="18"/>
      <c r="N13" s="18"/>
      <c r="O13" s="18"/>
      <c r="P13" s="24">
        <v>43530</v>
      </c>
      <c r="Q13" s="18" t="s">
        <v>91</v>
      </c>
      <c r="R13" s="18"/>
      <c r="S13" s="18"/>
      <c r="T13" s="18"/>
    </row>
    <row r="14" spans="1:20" ht="33">
      <c r="A14" s="4">
        <v>10</v>
      </c>
      <c r="B14" s="17" t="s">
        <v>66</v>
      </c>
      <c r="C14" s="18" t="s">
        <v>408</v>
      </c>
      <c r="D14" s="18" t="s">
        <v>27</v>
      </c>
      <c r="E14" s="19" t="s">
        <v>409</v>
      </c>
      <c r="F14" s="18" t="s">
        <v>88</v>
      </c>
      <c r="G14" s="19">
        <v>27</v>
      </c>
      <c r="H14" s="19">
        <v>25</v>
      </c>
      <c r="I14" s="17">
        <v>52</v>
      </c>
      <c r="J14" s="18">
        <v>9678706427</v>
      </c>
      <c r="K14" s="18"/>
      <c r="L14" s="18"/>
      <c r="M14" s="18"/>
      <c r="N14" s="18"/>
      <c r="O14" s="18"/>
      <c r="P14" s="24">
        <v>43530</v>
      </c>
      <c r="Q14" s="18" t="s">
        <v>91</v>
      </c>
      <c r="R14" s="18"/>
      <c r="S14" s="18"/>
      <c r="T14" s="18"/>
    </row>
    <row r="15" spans="1:20">
      <c r="A15" s="4">
        <v>11</v>
      </c>
      <c r="B15" s="17" t="s">
        <v>66</v>
      </c>
      <c r="C15" s="18" t="s">
        <v>410</v>
      </c>
      <c r="D15" s="18" t="s">
        <v>27</v>
      </c>
      <c r="E15" s="19" t="s">
        <v>411</v>
      </c>
      <c r="F15" s="18" t="s">
        <v>88</v>
      </c>
      <c r="G15" s="19">
        <v>20</v>
      </c>
      <c r="H15" s="19">
        <v>19</v>
      </c>
      <c r="I15" s="17">
        <v>39</v>
      </c>
      <c r="J15" s="18">
        <v>9859298326</v>
      </c>
      <c r="K15" s="18"/>
      <c r="L15" s="18"/>
      <c r="M15" s="18"/>
      <c r="N15" s="18"/>
      <c r="O15" s="18"/>
      <c r="P15" s="24">
        <v>43531</v>
      </c>
      <c r="Q15" s="18" t="s">
        <v>92</v>
      </c>
      <c r="R15" s="18"/>
      <c r="S15" s="18"/>
      <c r="T15" s="18"/>
    </row>
    <row r="16" spans="1:20">
      <c r="A16" s="4">
        <v>12</v>
      </c>
      <c r="B16" s="17" t="s">
        <v>66</v>
      </c>
      <c r="C16" s="18" t="s">
        <v>412</v>
      </c>
      <c r="D16" s="18" t="s">
        <v>27</v>
      </c>
      <c r="E16" s="19" t="s">
        <v>413</v>
      </c>
      <c r="F16" s="18" t="s">
        <v>88</v>
      </c>
      <c r="G16" s="19">
        <v>27</v>
      </c>
      <c r="H16" s="19">
        <v>20</v>
      </c>
      <c r="I16" s="17">
        <v>47</v>
      </c>
      <c r="J16" s="18">
        <v>8011843232</v>
      </c>
      <c r="K16" s="18"/>
      <c r="L16" s="18"/>
      <c r="M16" s="18"/>
      <c r="N16" s="18"/>
      <c r="O16" s="18"/>
      <c r="P16" s="24">
        <v>43531</v>
      </c>
      <c r="Q16" s="18" t="s">
        <v>92</v>
      </c>
      <c r="R16" s="18"/>
      <c r="S16" s="18"/>
      <c r="T16" s="18"/>
    </row>
    <row r="17" spans="1:20">
      <c r="A17" s="4">
        <v>13</v>
      </c>
      <c r="B17" s="17" t="s">
        <v>66</v>
      </c>
      <c r="C17" s="18" t="s">
        <v>414</v>
      </c>
      <c r="D17" s="18" t="s">
        <v>27</v>
      </c>
      <c r="E17" s="19" t="s">
        <v>415</v>
      </c>
      <c r="F17" s="18" t="s">
        <v>88</v>
      </c>
      <c r="G17" s="19">
        <v>20</v>
      </c>
      <c r="H17" s="19">
        <v>18</v>
      </c>
      <c r="I17" s="17">
        <v>38</v>
      </c>
      <c r="J17" s="18">
        <v>9957523035</v>
      </c>
      <c r="K17" s="18"/>
      <c r="L17" s="18"/>
      <c r="M17" s="18"/>
      <c r="N17" s="18"/>
      <c r="O17" s="18"/>
      <c r="P17" s="24">
        <v>43531</v>
      </c>
      <c r="Q17" s="18" t="s">
        <v>92</v>
      </c>
      <c r="R17" s="18"/>
      <c r="S17" s="18"/>
      <c r="T17" s="18"/>
    </row>
    <row r="18" spans="1:20">
      <c r="A18" s="4">
        <v>14</v>
      </c>
      <c r="B18" s="17" t="s">
        <v>66</v>
      </c>
      <c r="C18" s="18" t="s">
        <v>416</v>
      </c>
      <c r="D18" s="18" t="s">
        <v>27</v>
      </c>
      <c r="E18" s="19" t="s">
        <v>417</v>
      </c>
      <c r="F18" s="18" t="s">
        <v>88</v>
      </c>
      <c r="G18" s="19">
        <v>27</v>
      </c>
      <c r="H18" s="19">
        <v>25</v>
      </c>
      <c r="I18" s="17">
        <v>52</v>
      </c>
      <c r="J18" s="18">
        <v>9854312450</v>
      </c>
      <c r="K18" s="18"/>
      <c r="L18" s="18"/>
      <c r="M18" s="18"/>
      <c r="N18" s="18"/>
      <c r="O18" s="18"/>
      <c r="P18" s="24">
        <v>43532</v>
      </c>
      <c r="Q18" s="18" t="s">
        <v>93</v>
      </c>
      <c r="R18" s="18"/>
      <c r="S18" s="18"/>
      <c r="T18" s="18"/>
    </row>
    <row r="19" spans="1:20">
      <c r="A19" s="4">
        <v>15</v>
      </c>
      <c r="B19" s="17" t="s">
        <v>66</v>
      </c>
      <c r="C19" s="18" t="s">
        <v>418</v>
      </c>
      <c r="D19" s="18" t="s">
        <v>27</v>
      </c>
      <c r="E19" s="19" t="s">
        <v>419</v>
      </c>
      <c r="F19" s="18" t="s">
        <v>88</v>
      </c>
      <c r="G19" s="19">
        <v>32</v>
      </c>
      <c r="H19" s="19">
        <v>28</v>
      </c>
      <c r="I19" s="17">
        <v>60</v>
      </c>
      <c r="J19" s="18">
        <v>9954654509</v>
      </c>
      <c r="K19" s="18"/>
      <c r="L19" s="18"/>
      <c r="M19" s="18"/>
      <c r="N19" s="18"/>
      <c r="O19" s="18"/>
      <c r="P19" s="24">
        <v>43532</v>
      </c>
      <c r="Q19" s="18" t="s">
        <v>93</v>
      </c>
      <c r="R19" s="18"/>
      <c r="S19" s="18"/>
      <c r="T19" s="18"/>
    </row>
    <row r="20" spans="1:20">
      <c r="A20" s="4">
        <v>16</v>
      </c>
      <c r="B20" s="17" t="s">
        <v>66</v>
      </c>
      <c r="C20" s="18" t="s">
        <v>420</v>
      </c>
      <c r="D20" s="18" t="s">
        <v>27</v>
      </c>
      <c r="E20" s="19" t="s">
        <v>421</v>
      </c>
      <c r="F20" s="18" t="s">
        <v>88</v>
      </c>
      <c r="G20" s="19">
        <v>37</v>
      </c>
      <c r="H20" s="19">
        <v>30</v>
      </c>
      <c r="I20" s="17">
        <v>67</v>
      </c>
      <c r="J20" s="18">
        <v>9957533858</v>
      </c>
      <c r="K20" s="18"/>
      <c r="L20" s="18"/>
      <c r="M20" s="18"/>
      <c r="N20" s="18"/>
      <c r="O20" s="18"/>
      <c r="P20" s="24">
        <v>43532</v>
      </c>
      <c r="Q20" s="18" t="s">
        <v>93</v>
      </c>
      <c r="R20" s="18"/>
      <c r="S20" s="18"/>
      <c r="T20" s="18"/>
    </row>
    <row r="21" spans="1:20" ht="33">
      <c r="A21" s="4">
        <v>17</v>
      </c>
      <c r="B21" s="17" t="s">
        <v>66</v>
      </c>
      <c r="C21" s="18" t="s">
        <v>96</v>
      </c>
      <c r="D21" s="18"/>
      <c r="E21" s="19"/>
      <c r="F21" s="18"/>
      <c r="G21" s="19"/>
      <c r="H21" s="19"/>
      <c r="I21" s="17"/>
      <c r="J21" s="18"/>
      <c r="K21" s="18"/>
      <c r="L21" s="18"/>
      <c r="M21" s="18"/>
      <c r="N21" s="18"/>
      <c r="O21" s="18"/>
      <c r="P21" s="24">
        <v>43533</v>
      </c>
      <c r="Q21" s="18" t="s">
        <v>94</v>
      </c>
      <c r="R21" s="18"/>
      <c r="S21" s="18"/>
      <c r="T21" s="18"/>
    </row>
    <row r="22" spans="1:20">
      <c r="A22" s="4">
        <v>18</v>
      </c>
      <c r="B22" s="17" t="s">
        <v>66</v>
      </c>
      <c r="C22" s="18"/>
      <c r="D22" s="18"/>
      <c r="E22" s="19"/>
      <c r="F22" s="18"/>
      <c r="G22" s="19"/>
      <c r="H22" s="19"/>
      <c r="I22" s="17"/>
      <c r="J22" s="18"/>
      <c r="K22" s="18"/>
      <c r="L22" s="18"/>
      <c r="M22" s="18"/>
      <c r="N22" s="18"/>
      <c r="O22" s="18"/>
      <c r="P22" s="24">
        <v>43534</v>
      </c>
      <c r="Q22" s="18" t="s">
        <v>95</v>
      </c>
      <c r="R22" s="18"/>
      <c r="S22" s="18"/>
      <c r="T22" s="18"/>
    </row>
    <row r="23" spans="1:20">
      <c r="A23" s="4">
        <v>19</v>
      </c>
      <c r="B23" s="17" t="s">
        <v>66</v>
      </c>
      <c r="C23" s="18" t="s">
        <v>426</v>
      </c>
      <c r="D23" s="18" t="s">
        <v>27</v>
      </c>
      <c r="E23" s="19" t="s">
        <v>427</v>
      </c>
      <c r="F23" s="18" t="s">
        <v>88</v>
      </c>
      <c r="G23" s="19">
        <v>28</v>
      </c>
      <c r="H23" s="19">
        <v>29</v>
      </c>
      <c r="I23" s="17">
        <v>57</v>
      </c>
      <c r="J23" s="18">
        <v>9678706427</v>
      </c>
      <c r="K23" s="18"/>
      <c r="L23" s="18"/>
      <c r="M23" s="18"/>
      <c r="N23" s="18"/>
      <c r="O23" s="18"/>
      <c r="P23" s="24">
        <v>43535</v>
      </c>
      <c r="Q23" s="18" t="s">
        <v>89</v>
      </c>
      <c r="R23" s="18"/>
      <c r="S23" s="18"/>
      <c r="T23" s="18"/>
    </row>
    <row r="24" spans="1:20">
      <c r="A24" s="4">
        <v>20</v>
      </c>
      <c r="B24" s="17" t="s">
        <v>66</v>
      </c>
      <c r="C24" s="18" t="s">
        <v>428</v>
      </c>
      <c r="D24" s="18" t="s">
        <v>27</v>
      </c>
      <c r="E24" s="19" t="s">
        <v>429</v>
      </c>
      <c r="F24" s="18" t="s">
        <v>88</v>
      </c>
      <c r="G24" s="19">
        <v>29</v>
      </c>
      <c r="H24" s="19">
        <v>28</v>
      </c>
      <c r="I24" s="17">
        <v>57</v>
      </c>
      <c r="J24" s="18">
        <v>9954698355</v>
      </c>
      <c r="K24" s="18"/>
      <c r="L24" s="18"/>
      <c r="M24" s="18"/>
      <c r="N24" s="18"/>
      <c r="O24" s="18"/>
      <c r="P24" s="24">
        <v>43535</v>
      </c>
      <c r="Q24" s="18" t="s">
        <v>89</v>
      </c>
      <c r="R24" s="18"/>
      <c r="S24" s="18"/>
      <c r="T24" s="18"/>
    </row>
    <row r="25" spans="1:20">
      <c r="A25" s="4">
        <v>21</v>
      </c>
      <c r="B25" s="17" t="s">
        <v>66</v>
      </c>
      <c r="C25" s="18" t="s">
        <v>430</v>
      </c>
      <c r="D25" s="18" t="s">
        <v>27</v>
      </c>
      <c r="E25" s="19" t="s">
        <v>431</v>
      </c>
      <c r="F25" s="18" t="s">
        <v>88</v>
      </c>
      <c r="G25" s="19">
        <v>38</v>
      </c>
      <c r="H25" s="19">
        <v>35</v>
      </c>
      <c r="I25" s="17">
        <v>73</v>
      </c>
      <c r="J25" s="18">
        <v>8751830748</v>
      </c>
      <c r="K25" s="18"/>
      <c r="L25" s="18"/>
      <c r="M25" s="18"/>
      <c r="N25" s="18"/>
      <c r="O25" s="18"/>
      <c r="P25" s="24">
        <v>43536</v>
      </c>
      <c r="Q25" s="18" t="s">
        <v>90</v>
      </c>
      <c r="R25" s="18"/>
      <c r="S25" s="18"/>
      <c r="T25" s="18"/>
    </row>
    <row r="26" spans="1:20">
      <c r="A26" s="4">
        <v>22</v>
      </c>
      <c r="B26" s="17" t="s">
        <v>66</v>
      </c>
      <c r="C26" s="18" t="s">
        <v>432</v>
      </c>
      <c r="D26" s="18" t="s">
        <v>27</v>
      </c>
      <c r="E26" s="19" t="s">
        <v>433</v>
      </c>
      <c r="F26" s="18" t="s">
        <v>88</v>
      </c>
      <c r="G26" s="19">
        <v>45</v>
      </c>
      <c r="H26" s="19">
        <v>44</v>
      </c>
      <c r="I26" s="17">
        <v>89</v>
      </c>
      <c r="J26" s="18">
        <v>9678208175</v>
      </c>
      <c r="K26" s="18"/>
      <c r="L26" s="18"/>
      <c r="M26" s="18"/>
      <c r="N26" s="18"/>
      <c r="O26" s="18"/>
      <c r="P26" s="24">
        <v>43536</v>
      </c>
      <c r="Q26" s="18" t="s">
        <v>90</v>
      </c>
      <c r="R26" s="18"/>
      <c r="S26" s="18"/>
      <c r="T26" s="18"/>
    </row>
    <row r="27" spans="1:20" ht="33">
      <c r="A27" s="4">
        <v>23</v>
      </c>
      <c r="B27" s="17" t="s">
        <v>66</v>
      </c>
      <c r="C27" s="18" t="s">
        <v>434</v>
      </c>
      <c r="D27" s="18" t="s">
        <v>27</v>
      </c>
      <c r="E27" s="19" t="s">
        <v>435</v>
      </c>
      <c r="F27" s="18" t="s">
        <v>88</v>
      </c>
      <c r="G27" s="19">
        <v>37</v>
      </c>
      <c r="H27" s="19">
        <v>35</v>
      </c>
      <c r="I27" s="17">
        <v>72</v>
      </c>
      <c r="J27" s="18">
        <v>9678462964</v>
      </c>
      <c r="K27" s="18"/>
      <c r="L27" s="18"/>
      <c r="M27" s="18"/>
      <c r="N27" s="18"/>
      <c r="O27" s="18"/>
      <c r="P27" s="24">
        <v>43537</v>
      </c>
      <c r="Q27" s="18" t="s">
        <v>91</v>
      </c>
      <c r="R27" s="18"/>
      <c r="S27" s="18"/>
      <c r="T27" s="18"/>
    </row>
    <row r="28" spans="1:20" ht="33">
      <c r="A28" s="4">
        <v>24</v>
      </c>
      <c r="B28" s="17" t="s">
        <v>66</v>
      </c>
      <c r="C28" s="18" t="s">
        <v>442</v>
      </c>
      <c r="D28" s="18" t="s">
        <v>29</v>
      </c>
      <c r="E28" s="19" t="s">
        <v>443</v>
      </c>
      <c r="F28" s="18"/>
      <c r="G28" s="19">
        <v>33.5</v>
      </c>
      <c r="H28" s="19">
        <v>33</v>
      </c>
      <c r="I28" s="17">
        <v>67</v>
      </c>
      <c r="J28" s="18"/>
      <c r="K28" s="18"/>
      <c r="L28" s="18"/>
      <c r="M28" s="18"/>
      <c r="N28" s="18"/>
      <c r="O28" s="18"/>
      <c r="P28" s="24">
        <v>43537</v>
      </c>
      <c r="Q28" s="18" t="s">
        <v>91</v>
      </c>
      <c r="R28" s="18"/>
      <c r="S28" s="18"/>
      <c r="T28" s="18"/>
    </row>
    <row r="29" spans="1:20">
      <c r="A29" s="4">
        <v>25</v>
      </c>
      <c r="B29" s="17" t="s">
        <v>66</v>
      </c>
      <c r="C29" s="18" t="s">
        <v>444</v>
      </c>
      <c r="D29" s="18" t="s">
        <v>29</v>
      </c>
      <c r="E29" s="19" t="s">
        <v>445</v>
      </c>
      <c r="F29" s="18"/>
      <c r="G29" s="19">
        <v>28</v>
      </c>
      <c r="H29" s="19">
        <v>28</v>
      </c>
      <c r="I29" s="17">
        <v>56</v>
      </c>
      <c r="J29" s="18"/>
      <c r="K29" s="18"/>
      <c r="L29" s="18"/>
      <c r="M29" s="18"/>
      <c r="N29" s="18"/>
      <c r="O29" s="18"/>
      <c r="P29" s="24">
        <v>43538</v>
      </c>
      <c r="Q29" s="18" t="s">
        <v>92</v>
      </c>
      <c r="R29" s="18"/>
      <c r="S29" s="18"/>
      <c r="T29" s="18"/>
    </row>
    <row r="30" spans="1:20">
      <c r="A30" s="4">
        <v>26</v>
      </c>
      <c r="B30" s="17" t="s">
        <v>66</v>
      </c>
      <c r="C30" s="18" t="s">
        <v>436</v>
      </c>
      <c r="D30" s="18" t="s">
        <v>29</v>
      </c>
      <c r="E30" s="19" t="s">
        <v>437</v>
      </c>
      <c r="F30" s="18"/>
      <c r="G30" s="19">
        <v>28</v>
      </c>
      <c r="H30" s="19">
        <v>28</v>
      </c>
      <c r="I30" s="17">
        <v>56</v>
      </c>
      <c r="J30" s="18"/>
      <c r="K30" s="18"/>
      <c r="L30" s="18"/>
      <c r="M30" s="18"/>
      <c r="N30" s="18"/>
      <c r="O30" s="18"/>
      <c r="P30" s="24">
        <v>43538</v>
      </c>
      <c r="Q30" s="18" t="s">
        <v>92</v>
      </c>
      <c r="R30" s="18"/>
      <c r="S30" s="18"/>
      <c r="T30" s="18"/>
    </row>
    <row r="31" spans="1:20">
      <c r="A31" s="4">
        <v>27</v>
      </c>
      <c r="B31" s="17" t="s">
        <v>66</v>
      </c>
      <c r="C31" s="18" t="s">
        <v>438</v>
      </c>
      <c r="D31" s="18" t="s">
        <v>29</v>
      </c>
      <c r="E31" s="19" t="s">
        <v>439</v>
      </c>
      <c r="F31" s="18"/>
      <c r="G31" s="19">
        <v>22.5</v>
      </c>
      <c r="H31" s="19">
        <v>22</v>
      </c>
      <c r="I31" s="17">
        <v>45</v>
      </c>
      <c r="J31" s="18"/>
      <c r="K31" s="18"/>
      <c r="L31" s="18"/>
      <c r="M31" s="18"/>
      <c r="N31" s="18"/>
      <c r="O31" s="18"/>
      <c r="P31" s="24">
        <v>43539</v>
      </c>
      <c r="Q31" s="18" t="s">
        <v>93</v>
      </c>
      <c r="R31" s="18"/>
      <c r="S31" s="18"/>
      <c r="T31" s="18"/>
    </row>
    <row r="32" spans="1:20">
      <c r="A32" s="4">
        <v>28</v>
      </c>
      <c r="B32" s="17" t="s">
        <v>66</v>
      </c>
      <c r="C32" s="18" t="s">
        <v>440</v>
      </c>
      <c r="D32" s="18" t="s">
        <v>29</v>
      </c>
      <c r="E32" s="19" t="s">
        <v>441</v>
      </c>
      <c r="F32" s="18"/>
      <c r="G32" s="19">
        <v>32.5</v>
      </c>
      <c r="H32" s="19">
        <v>32</v>
      </c>
      <c r="I32" s="17">
        <v>65</v>
      </c>
      <c r="J32" s="18"/>
      <c r="K32" s="18"/>
      <c r="L32" s="18"/>
      <c r="M32" s="18"/>
      <c r="N32" s="18"/>
      <c r="O32" s="18"/>
      <c r="P32" s="24">
        <v>43539</v>
      </c>
      <c r="Q32" s="18" t="s">
        <v>93</v>
      </c>
      <c r="R32" s="18"/>
      <c r="S32" s="18"/>
      <c r="T32" s="18"/>
    </row>
    <row r="33" spans="1:20" ht="33">
      <c r="A33" s="4">
        <v>29</v>
      </c>
      <c r="B33" s="17" t="s">
        <v>66</v>
      </c>
      <c r="C33" s="18" t="s">
        <v>96</v>
      </c>
      <c r="D33" s="18"/>
      <c r="E33" s="19"/>
      <c r="F33" s="18"/>
      <c r="G33" s="19"/>
      <c r="H33" s="19"/>
      <c r="I33" s="17"/>
      <c r="J33" s="18"/>
      <c r="K33" s="18"/>
      <c r="L33" s="18"/>
      <c r="M33" s="18"/>
      <c r="N33" s="18"/>
      <c r="O33" s="18"/>
      <c r="P33" s="24">
        <v>43540</v>
      </c>
      <c r="Q33" s="18" t="s">
        <v>94</v>
      </c>
      <c r="R33" s="18"/>
      <c r="S33" s="18"/>
      <c r="T33" s="18"/>
    </row>
    <row r="34" spans="1:20">
      <c r="A34" s="4">
        <v>30</v>
      </c>
      <c r="B34" s="17" t="s">
        <v>66</v>
      </c>
      <c r="C34" s="18"/>
      <c r="D34" s="18"/>
      <c r="E34" s="19"/>
      <c r="F34" s="18"/>
      <c r="G34" s="19"/>
      <c r="H34" s="19"/>
      <c r="I34" s="17"/>
      <c r="J34" s="18"/>
      <c r="K34" s="18"/>
      <c r="L34" s="18"/>
      <c r="M34" s="18"/>
      <c r="N34" s="18"/>
      <c r="O34" s="18"/>
      <c r="P34" s="24">
        <v>43541</v>
      </c>
      <c r="Q34" s="18" t="s">
        <v>95</v>
      </c>
      <c r="R34" s="18"/>
      <c r="S34" s="18"/>
      <c r="T34" s="18"/>
    </row>
    <row r="35" spans="1:20">
      <c r="A35" s="4">
        <v>31</v>
      </c>
      <c r="B35" s="17" t="s">
        <v>66</v>
      </c>
      <c r="C35" s="18" t="s">
        <v>446</v>
      </c>
      <c r="D35" s="18" t="s">
        <v>29</v>
      </c>
      <c r="E35" s="19" t="s">
        <v>447</v>
      </c>
      <c r="F35" s="18"/>
      <c r="G35" s="19">
        <v>29</v>
      </c>
      <c r="H35" s="19">
        <v>29</v>
      </c>
      <c r="I35" s="17">
        <v>58</v>
      </c>
      <c r="J35" s="18"/>
      <c r="K35" s="18"/>
      <c r="L35" s="18"/>
      <c r="M35" s="18"/>
      <c r="N35" s="18"/>
      <c r="O35" s="18"/>
      <c r="P35" s="24">
        <v>43542</v>
      </c>
      <c r="Q35" s="18" t="s">
        <v>89</v>
      </c>
      <c r="R35" s="18"/>
      <c r="S35" s="18"/>
      <c r="T35" s="18"/>
    </row>
    <row r="36" spans="1:20">
      <c r="A36" s="4">
        <v>32</v>
      </c>
      <c r="B36" s="17" t="s">
        <v>66</v>
      </c>
      <c r="C36" s="18" t="s">
        <v>448</v>
      </c>
      <c r="D36" s="18" t="s">
        <v>29</v>
      </c>
      <c r="E36" s="19" t="s">
        <v>449</v>
      </c>
      <c r="F36" s="18"/>
      <c r="G36" s="19">
        <v>28.5</v>
      </c>
      <c r="H36" s="19">
        <v>28</v>
      </c>
      <c r="I36" s="17">
        <v>57</v>
      </c>
      <c r="J36" s="18"/>
      <c r="K36" s="18"/>
      <c r="L36" s="18"/>
      <c r="M36" s="18"/>
      <c r="N36" s="18"/>
      <c r="O36" s="18"/>
      <c r="P36" s="24">
        <v>43542</v>
      </c>
      <c r="Q36" s="18" t="s">
        <v>89</v>
      </c>
      <c r="R36" s="18"/>
      <c r="S36" s="18"/>
      <c r="T36" s="18"/>
    </row>
    <row r="37" spans="1:20">
      <c r="A37" s="4">
        <v>33</v>
      </c>
      <c r="B37" s="17" t="s">
        <v>66</v>
      </c>
      <c r="C37" s="18" t="s">
        <v>450</v>
      </c>
      <c r="D37" s="18" t="s">
        <v>29</v>
      </c>
      <c r="E37" s="19" t="s">
        <v>451</v>
      </c>
      <c r="F37" s="18"/>
      <c r="G37" s="19">
        <v>33.5</v>
      </c>
      <c r="H37" s="19">
        <v>33</v>
      </c>
      <c r="I37" s="17">
        <v>67</v>
      </c>
      <c r="J37" s="18"/>
      <c r="K37" s="18"/>
      <c r="L37" s="18"/>
      <c r="M37" s="18"/>
      <c r="N37" s="18"/>
      <c r="O37" s="18"/>
      <c r="P37" s="24">
        <v>43542</v>
      </c>
      <c r="Q37" s="18" t="s">
        <v>89</v>
      </c>
      <c r="R37" s="18"/>
      <c r="S37" s="18"/>
      <c r="T37" s="18"/>
    </row>
    <row r="38" spans="1:20">
      <c r="A38" s="4">
        <v>34</v>
      </c>
      <c r="B38" s="17" t="s">
        <v>66</v>
      </c>
      <c r="C38" s="18" t="s">
        <v>452</v>
      </c>
      <c r="D38" s="18" t="s">
        <v>29</v>
      </c>
      <c r="E38" s="19" t="s">
        <v>453</v>
      </c>
      <c r="F38" s="18"/>
      <c r="G38" s="19">
        <v>43.5</v>
      </c>
      <c r="H38" s="19">
        <v>43</v>
      </c>
      <c r="I38" s="17">
        <v>87</v>
      </c>
      <c r="J38" s="18"/>
      <c r="K38" s="18"/>
      <c r="L38" s="18"/>
      <c r="M38" s="18"/>
      <c r="N38" s="18"/>
      <c r="O38" s="18"/>
      <c r="P38" s="24">
        <v>43543</v>
      </c>
      <c r="Q38" s="18" t="s">
        <v>90</v>
      </c>
      <c r="R38" s="18"/>
      <c r="S38" s="18"/>
      <c r="T38" s="18"/>
    </row>
    <row r="39" spans="1:20" ht="33">
      <c r="A39" s="4">
        <v>35</v>
      </c>
      <c r="B39" s="17" t="s">
        <v>66</v>
      </c>
      <c r="C39" s="18" t="s">
        <v>454</v>
      </c>
      <c r="D39" s="18" t="s">
        <v>29</v>
      </c>
      <c r="E39" s="19" t="s">
        <v>455</v>
      </c>
      <c r="F39" s="18"/>
      <c r="G39" s="19">
        <v>28</v>
      </c>
      <c r="H39" s="19">
        <v>28</v>
      </c>
      <c r="I39" s="17">
        <v>56</v>
      </c>
      <c r="J39" s="18"/>
      <c r="K39" s="18"/>
      <c r="L39" s="18"/>
      <c r="M39" s="18"/>
      <c r="N39" s="18"/>
      <c r="O39" s="18"/>
      <c r="P39" s="24">
        <v>43544</v>
      </c>
      <c r="Q39" s="18" t="s">
        <v>91</v>
      </c>
      <c r="R39" s="18"/>
      <c r="S39" s="18"/>
      <c r="T39" s="18"/>
    </row>
    <row r="40" spans="1:20" ht="33">
      <c r="A40" s="4">
        <v>36</v>
      </c>
      <c r="B40" s="17" t="s">
        <v>66</v>
      </c>
      <c r="C40" s="18" t="s">
        <v>456</v>
      </c>
      <c r="D40" s="18" t="s">
        <v>29</v>
      </c>
      <c r="E40" s="19" t="s">
        <v>457</v>
      </c>
      <c r="F40" s="18"/>
      <c r="G40" s="19">
        <v>22.5</v>
      </c>
      <c r="H40" s="19">
        <v>22</v>
      </c>
      <c r="I40" s="17">
        <v>45</v>
      </c>
      <c r="J40" s="18"/>
      <c r="K40" s="18"/>
      <c r="L40" s="18"/>
      <c r="M40" s="18"/>
      <c r="N40" s="18"/>
      <c r="O40" s="18"/>
      <c r="P40" s="24">
        <v>43544</v>
      </c>
      <c r="Q40" s="18" t="s">
        <v>91</v>
      </c>
      <c r="R40" s="18"/>
      <c r="S40" s="18"/>
      <c r="T40" s="18"/>
    </row>
    <row r="41" spans="1:20">
      <c r="A41" s="4">
        <v>37</v>
      </c>
      <c r="B41" s="17"/>
      <c r="C41" s="18"/>
      <c r="D41" s="18"/>
      <c r="E41" s="19"/>
      <c r="F41" s="18"/>
      <c r="G41" s="19"/>
      <c r="H41" s="19"/>
      <c r="I41" s="17"/>
      <c r="J41" s="18"/>
      <c r="K41" s="18"/>
      <c r="L41" s="18"/>
      <c r="M41" s="18"/>
      <c r="N41" s="18"/>
      <c r="O41" s="18"/>
      <c r="P41" s="24"/>
      <c r="Q41" s="18"/>
      <c r="R41" s="18"/>
      <c r="S41" s="18"/>
      <c r="T41" s="18" t="s">
        <v>596</v>
      </c>
    </row>
    <row r="42" spans="1:20">
      <c r="A42" s="4">
        <v>38</v>
      </c>
      <c r="B42" s="17" t="s">
        <v>66</v>
      </c>
      <c r="C42" s="18" t="s">
        <v>458</v>
      </c>
      <c r="D42" s="18" t="s">
        <v>29</v>
      </c>
      <c r="E42" s="19" t="s">
        <v>459</v>
      </c>
      <c r="F42" s="18"/>
      <c r="G42" s="19">
        <v>32.5</v>
      </c>
      <c r="H42" s="19">
        <v>32</v>
      </c>
      <c r="I42" s="17">
        <v>65</v>
      </c>
      <c r="J42" s="18"/>
      <c r="K42" s="18"/>
      <c r="L42" s="18"/>
      <c r="M42" s="18"/>
      <c r="N42" s="18"/>
      <c r="O42" s="18"/>
      <c r="P42" s="24">
        <v>43546</v>
      </c>
      <c r="Q42" s="18" t="s">
        <v>93</v>
      </c>
      <c r="R42" s="18"/>
      <c r="S42" s="18"/>
      <c r="T42" s="18"/>
    </row>
    <row r="43" spans="1:20">
      <c r="A43" s="4">
        <v>39</v>
      </c>
      <c r="B43" s="17" t="s">
        <v>66</v>
      </c>
      <c r="C43" s="18" t="s">
        <v>460</v>
      </c>
      <c r="D43" s="18" t="s">
        <v>29</v>
      </c>
      <c r="E43" s="19" t="s">
        <v>461</v>
      </c>
      <c r="F43" s="18"/>
      <c r="G43" s="19">
        <v>33.5</v>
      </c>
      <c r="H43" s="19">
        <v>33</v>
      </c>
      <c r="I43" s="17">
        <v>67</v>
      </c>
      <c r="J43" s="18"/>
      <c r="K43" s="18"/>
      <c r="L43" s="18"/>
      <c r="M43" s="18"/>
      <c r="N43" s="18"/>
      <c r="O43" s="18"/>
      <c r="P43" s="24">
        <v>43546</v>
      </c>
      <c r="Q43" s="18" t="s">
        <v>93</v>
      </c>
      <c r="R43" s="18"/>
      <c r="S43" s="18"/>
      <c r="T43" s="18"/>
    </row>
    <row r="44" spans="1:20" ht="33">
      <c r="A44" s="4">
        <v>40</v>
      </c>
      <c r="B44" s="17" t="s">
        <v>66</v>
      </c>
      <c r="C44" s="18" t="s">
        <v>96</v>
      </c>
      <c r="D44" s="18"/>
      <c r="E44" s="19"/>
      <c r="F44" s="18"/>
      <c r="G44" s="19"/>
      <c r="H44" s="19"/>
      <c r="I44" s="17"/>
      <c r="J44" s="18"/>
      <c r="K44" s="18"/>
      <c r="L44" s="18"/>
      <c r="M44" s="18"/>
      <c r="N44" s="18"/>
      <c r="O44" s="18"/>
      <c r="P44" s="24">
        <v>43547</v>
      </c>
      <c r="Q44" s="18" t="s">
        <v>94</v>
      </c>
      <c r="R44" s="18"/>
      <c r="S44" s="18"/>
      <c r="T44" s="18"/>
    </row>
    <row r="45" spans="1:20">
      <c r="A45" s="4">
        <v>41</v>
      </c>
      <c r="B45" s="17" t="s">
        <v>66</v>
      </c>
      <c r="C45" s="18"/>
      <c r="D45" s="18"/>
      <c r="E45" s="19"/>
      <c r="F45" s="18"/>
      <c r="G45" s="19"/>
      <c r="H45" s="19"/>
      <c r="I45" s="17"/>
      <c r="J45" s="18"/>
      <c r="K45" s="18"/>
      <c r="L45" s="18"/>
      <c r="M45" s="18"/>
      <c r="N45" s="18"/>
      <c r="O45" s="18"/>
      <c r="P45" s="24">
        <v>43548</v>
      </c>
      <c r="Q45" s="18" t="s">
        <v>95</v>
      </c>
      <c r="R45" s="18"/>
      <c r="S45" s="18"/>
      <c r="T45" s="18"/>
    </row>
    <row r="46" spans="1:20">
      <c r="A46" s="4">
        <v>42</v>
      </c>
      <c r="B46" s="17" t="s">
        <v>66</v>
      </c>
      <c r="C46" s="18" t="s">
        <v>463</v>
      </c>
      <c r="D46" s="18" t="s">
        <v>27</v>
      </c>
      <c r="E46" s="19" t="s">
        <v>464</v>
      </c>
      <c r="F46" s="18" t="s">
        <v>462</v>
      </c>
      <c r="G46" s="19">
        <v>68</v>
      </c>
      <c r="H46" s="19">
        <v>65</v>
      </c>
      <c r="I46" s="17">
        <v>133</v>
      </c>
      <c r="J46" s="18">
        <v>8876937017</v>
      </c>
      <c r="K46" s="18"/>
      <c r="L46" s="18"/>
      <c r="M46" s="18"/>
      <c r="N46" s="18"/>
      <c r="O46" s="18"/>
      <c r="P46" s="24">
        <v>43549</v>
      </c>
      <c r="Q46" s="18" t="s">
        <v>89</v>
      </c>
      <c r="R46" s="18"/>
      <c r="S46" s="18"/>
      <c r="T46" s="18"/>
    </row>
    <row r="47" spans="1:20">
      <c r="A47" s="4">
        <v>43</v>
      </c>
      <c r="B47" s="17" t="s">
        <v>66</v>
      </c>
      <c r="C47" s="18" t="s">
        <v>465</v>
      </c>
      <c r="D47" s="18" t="s">
        <v>27</v>
      </c>
      <c r="E47" s="19" t="s">
        <v>466</v>
      </c>
      <c r="F47" s="18" t="s">
        <v>88</v>
      </c>
      <c r="G47" s="19">
        <v>55</v>
      </c>
      <c r="H47" s="19">
        <v>55</v>
      </c>
      <c r="I47" s="17">
        <v>110</v>
      </c>
      <c r="J47" s="18">
        <v>9954545363</v>
      </c>
      <c r="K47" s="18"/>
      <c r="L47" s="18"/>
      <c r="M47" s="18"/>
      <c r="N47" s="18"/>
      <c r="O47" s="18"/>
      <c r="P47" s="24">
        <v>43550</v>
      </c>
      <c r="Q47" s="18" t="s">
        <v>90</v>
      </c>
      <c r="R47" s="18"/>
      <c r="S47" s="18"/>
      <c r="T47" s="18"/>
    </row>
    <row r="48" spans="1:20" ht="33">
      <c r="A48" s="4">
        <v>44</v>
      </c>
      <c r="B48" s="17" t="s">
        <v>66</v>
      </c>
      <c r="C48" s="18" t="s">
        <v>467</v>
      </c>
      <c r="D48" s="18" t="s">
        <v>27</v>
      </c>
      <c r="E48" s="19" t="s">
        <v>468</v>
      </c>
      <c r="F48" s="18" t="s">
        <v>88</v>
      </c>
      <c r="G48" s="19">
        <v>58</v>
      </c>
      <c r="H48" s="19">
        <v>55</v>
      </c>
      <c r="I48" s="17">
        <v>113</v>
      </c>
      <c r="J48" s="18">
        <v>9954490449</v>
      </c>
      <c r="K48" s="18"/>
      <c r="L48" s="18"/>
      <c r="M48" s="18"/>
      <c r="N48" s="18"/>
      <c r="O48" s="18"/>
      <c r="P48" s="24">
        <v>43551</v>
      </c>
      <c r="Q48" s="18" t="s">
        <v>91</v>
      </c>
      <c r="R48" s="18"/>
      <c r="S48" s="18"/>
      <c r="T48" s="18"/>
    </row>
    <row r="49" spans="1:20">
      <c r="A49" s="4">
        <v>45</v>
      </c>
      <c r="B49" s="17" t="s">
        <v>66</v>
      </c>
      <c r="C49" s="18" t="s">
        <v>469</v>
      </c>
      <c r="D49" s="18" t="s">
        <v>27</v>
      </c>
      <c r="E49" s="19" t="s">
        <v>470</v>
      </c>
      <c r="F49" s="18" t="s">
        <v>88</v>
      </c>
      <c r="G49" s="19">
        <v>57</v>
      </c>
      <c r="H49" s="19">
        <v>50</v>
      </c>
      <c r="I49" s="17">
        <v>107</v>
      </c>
      <c r="J49" s="18">
        <v>9854312450</v>
      </c>
      <c r="K49" s="18"/>
      <c r="L49" s="18"/>
      <c r="M49" s="18"/>
      <c r="N49" s="18"/>
      <c r="O49" s="18"/>
      <c r="P49" s="24">
        <v>43552</v>
      </c>
      <c r="Q49" s="18" t="s">
        <v>92</v>
      </c>
      <c r="R49" s="18"/>
      <c r="S49" s="18"/>
      <c r="T49" s="18"/>
    </row>
    <row r="50" spans="1:20" ht="33">
      <c r="A50" s="4">
        <v>46</v>
      </c>
      <c r="B50" s="17" t="s">
        <v>66</v>
      </c>
      <c r="C50" s="18" t="s">
        <v>471</v>
      </c>
      <c r="D50" s="18" t="s">
        <v>27</v>
      </c>
      <c r="E50" s="19" t="s">
        <v>472</v>
      </c>
      <c r="F50" s="18" t="s">
        <v>88</v>
      </c>
      <c r="G50" s="19">
        <v>66</v>
      </c>
      <c r="H50" s="19">
        <v>60</v>
      </c>
      <c r="I50" s="17">
        <v>126</v>
      </c>
      <c r="J50" s="18">
        <v>8011695710</v>
      </c>
      <c r="K50" s="18"/>
      <c r="L50" s="18"/>
      <c r="M50" s="18"/>
      <c r="N50" s="18"/>
      <c r="O50" s="18"/>
      <c r="P50" s="24">
        <v>43553</v>
      </c>
      <c r="Q50" s="18" t="s">
        <v>93</v>
      </c>
      <c r="R50" s="18"/>
      <c r="S50" s="18"/>
      <c r="T50" s="18"/>
    </row>
    <row r="51" spans="1:20" ht="33">
      <c r="A51" s="4">
        <v>47</v>
      </c>
      <c r="B51" s="17" t="s">
        <v>66</v>
      </c>
      <c r="C51" s="18" t="s">
        <v>96</v>
      </c>
      <c r="D51" s="18"/>
      <c r="E51" s="19"/>
      <c r="F51" s="18"/>
      <c r="G51" s="19"/>
      <c r="H51" s="19"/>
      <c r="I51" s="17"/>
      <c r="J51" s="18"/>
      <c r="K51" s="18"/>
      <c r="L51" s="18"/>
      <c r="M51" s="18"/>
      <c r="N51" s="18"/>
      <c r="O51" s="18"/>
      <c r="P51" s="24">
        <v>43554</v>
      </c>
      <c r="Q51" s="18" t="s">
        <v>94</v>
      </c>
      <c r="R51" s="18"/>
      <c r="S51" s="18"/>
      <c r="T51" s="18"/>
    </row>
    <row r="52" spans="1:20">
      <c r="A52" s="4">
        <v>48</v>
      </c>
      <c r="B52" s="17" t="s">
        <v>66</v>
      </c>
      <c r="C52" s="18"/>
      <c r="D52" s="18"/>
      <c r="E52" s="19"/>
      <c r="F52" s="18"/>
      <c r="G52" s="19"/>
      <c r="H52" s="19"/>
      <c r="I52" s="17"/>
      <c r="J52" s="18"/>
      <c r="K52" s="18"/>
      <c r="L52" s="18"/>
      <c r="M52" s="18"/>
      <c r="N52" s="18"/>
      <c r="O52" s="18"/>
      <c r="P52" s="24">
        <v>43555</v>
      </c>
      <c r="Q52" s="18" t="s">
        <v>95</v>
      </c>
      <c r="R52" s="18"/>
      <c r="S52" s="18"/>
      <c r="T52" s="18"/>
    </row>
    <row r="53" spans="1:20">
      <c r="A53" s="4">
        <v>49</v>
      </c>
      <c r="B53" s="17"/>
      <c r="C53" s="18"/>
      <c r="D53" s="18"/>
      <c r="E53" s="19"/>
      <c r="F53" s="18"/>
      <c r="G53" s="19"/>
      <c r="H53" s="19"/>
      <c r="I53" s="17"/>
      <c r="J53" s="18"/>
      <c r="K53" s="18"/>
      <c r="L53" s="18"/>
      <c r="M53" s="18"/>
      <c r="N53" s="18"/>
      <c r="O53" s="18"/>
      <c r="P53" s="24"/>
      <c r="Q53" s="18"/>
      <c r="R53" s="18"/>
      <c r="S53" s="18"/>
      <c r="T53" s="18"/>
    </row>
    <row r="54" spans="1:20">
      <c r="A54" s="4">
        <v>50</v>
      </c>
      <c r="B54" s="17"/>
      <c r="C54" s="18"/>
      <c r="D54" s="18"/>
      <c r="E54" s="19"/>
      <c r="F54" s="18"/>
      <c r="G54" s="19"/>
      <c r="H54" s="19"/>
      <c r="I54" s="17"/>
      <c r="J54" s="18"/>
      <c r="K54" s="18"/>
      <c r="L54" s="18"/>
      <c r="M54" s="18"/>
      <c r="N54" s="18"/>
      <c r="O54" s="18"/>
      <c r="P54" s="24"/>
      <c r="Q54" s="18"/>
      <c r="R54" s="18"/>
      <c r="S54" s="18"/>
      <c r="T54" s="18"/>
    </row>
    <row r="55" spans="1:20">
      <c r="A55" s="4">
        <v>51</v>
      </c>
      <c r="B55" s="17"/>
      <c r="C55" s="18"/>
      <c r="D55" s="18"/>
      <c r="E55" s="19"/>
      <c r="F55" s="18"/>
      <c r="G55" s="19"/>
      <c r="H55" s="19"/>
      <c r="I55" s="17"/>
      <c r="J55" s="18"/>
      <c r="K55" s="18"/>
      <c r="L55" s="18"/>
      <c r="M55" s="18"/>
      <c r="N55" s="18"/>
      <c r="O55" s="18"/>
      <c r="P55" s="24"/>
      <c r="Q55" s="18"/>
      <c r="R55" s="18"/>
      <c r="S55" s="18"/>
      <c r="T55" s="18"/>
    </row>
    <row r="56" spans="1:20">
      <c r="A56" s="4">
        <v>52</v>
      </c>
      <c r="B56" s="17" t="s">
        <v>67</v>
      </c>
      <c r="C56" s="18" t="s">
        <v>422</v>
      </c>
      <c r="D56" s="18" t="s">
        <v>27</v>
      </c>
      <c r="E56" s="19" t="s">
        <v>423</v>
      </c>
      <c r="F56" s="18" t="s">
        <v>88</v>
      </c>
      <c r="G56" s="19">
        <v>31</v>
      </c>
      <c r="H56" s="19">
        <v>30</v>
      </c>
      <c r="I56" s="17">
        <v>61</v>
      </c>
      <c r="J56" s="18">
        <v>7896286032</v>
      </c>
      <c r="K56" s="18"/>
      <c r="L56" s="18"/>
      <c r="M56" s="18"/>
      <c r="N56" s="18"/>
      <c r="O56" s="18"/>
      <c r="P56" s="24">
        <v>43525</v>
      </c>
      <c r="Q56" s="18" t="s">
        <v>93</v>
      </c>
      <c r="R56" s="18"/>
      <c r="S56" s="18"/>
      <c r="T56" s="18"/>
    </row>
    <row r="57" spans="1:20">
      <c r="A57" s="4">
        <v>53</v>
      </c>
      <c r="B57" s="17" t="s">
        <v>67</v>
      </c>
      <c r="C57" s="18" t="s">
        <v>424</v>
      </c>
      <c r="D57" s="18" t="s">
        <v>27</v>
      </c>
      <c r="E57" s="19" t="s">
        <v>425</v>
      </c>
      <c r="F57" s="18" t="s">
        <v>88</v>
      </c>
      <c r="G57" s="19">
        <v>30</v>
      </c>
      <c r="H57" s="19">
        <v>25</v>
      </c>
      <c r="I57" s="17">
        <v>55</v>
      </c>
      <c r="J57" s="18">
        <v>9954288270</v>
      </c>
      <c r="K57" s="18"/>
      <c r="L57" s="18"/>
      <c r="M57" s="18"/>
      <c r="N57" s="18"/>
      <c r="O57" s="18"/>
      <c r="P57" s="24">
        <v>43525</v>
      </c>
      <c r="Q57" s="18" t="s">
        <v>93</v>
      </c>
      <c r="R57" s="18"/>
      <c r="S57" s="18"/>
      <c r="T57" s="18"/>
    </row>
    <row r="58" spans="1:20">
      <c r="A58" s="4">
        <v>54</v>
      </c>
      <c r="B58" s="17" t="s">
        <v>67</v>
      </c>
      <c r="C58" s="18"/>
      <c r="D58" s="18"/>
      <c r="E58" s="19"/>
      <c r="F58" s="18"/>
      <c r="G58" s="19"/>
      <c r="H58" s="19"/>
      <c r="I58" s="17"/>
      <c r="J58" s="18"/>
      <c r="K58" s="18"/>
      <c r="L58" s="18"/>
      <c r="M58" s="18"/>
      <c r="N58" s="18"/>
      <c r="O58" s="18"/>
      <c r="P58" s="24">
        <v>43526</v>
      </c>
      <c r="Q58" s="18" t="s">
        <v>94</v>
      </c>
      <c r="R58" s="18"/>
      <c r="S58" s="18"/>
      <c r="T58" s="18"/>
    </row>
    <row r="59" spans="1:20">
      <c r="A59" s="4">
        <v>55</v>
      </c>
      <c r="B59" s="17" t="s">
        <v>67</v>
      </c>
      <c r="C59" s="18"/>
      <c r="D59" s="18"/>
      <c r="E59" s="19"/>
      <c r="F59" s="18"/>
      <c r="G59" s="19"/>
      <c r="H59" s="19"/>
      <c r="I59" s="17"/>
      <c r="J59" s="18"/>
      <c r="K59" s="18"/>
      <c r="L59" s="18"/>
      <c r="M59" s="18"/>
      <c r="N59" s="18"/>
      <c r="O59" s="18"/>
      <c r="P59" s="24">
        <v>43527</v>
      </c>
      <c r="Q59" s="18" t="s">
        <v>95</v>
      </c>
      <c r="R59" s="18"/>
      <c r="S59" s="18"/>
      <c r="T59" s="18"/>
    </row>
    <row r="60" spans="1:20">
      <c r="A60" s="4">
        <v>56</v>
      </c>
      <c r="B60" s="17" t="s">
        <v>67</v>
      </c>
      <c r="C60" s="18" t="s">
        <v>483</v>
      </c>
      <c r="D60" s="18" t="s">
        <v>27</v>
      </c>
      <c r="E60" s="19" t="s">
        <v>484</v>
      </c>
      <c r="F60" s="18" t="s">
        <v>88</v>
      </c>
      <c r="G60" s="19">
        <v>68</v>
      </c>
      <c r="H60" s="19">
        <v>65</v>
      </c>
      <c r="I60" s="17">
        <v>133</v>
      </c>
      <c r="J60" s="18">
        <v>9864646631</v>
      </c>
      <c r="K60" s="18"/>
      <c r="L60" s="18"/>
      <c r="M60" s="18"/>
      <c r="N60" s="18"/>
      <c r="O60" s="18"/>
      <c r="P60" s="24">
        <v>43528</v>
      </c>
      <c r="Q60" s="18" t="s">
        <v>89</v>
      </c>
      <c r="R60" s="18"/>
      <c r="S60" s="18"/>
      <c r="T60" s="18"/>
    </row>
    <row r="61" spans="1:20" ht="33">
      <c r="A61" s="4">
        <v>57</v>
      </c>
      <c r="B61" s="17" t="s">
        <v>67</v>
      </c>
      <c r="C61" s="18" t="s">
        <v>485</v>
      </c>
      <c r="D61" s="18" t="s">
        <v>27</v>
      </c>
      <c r="E61" s="19" t="s">
        <v>486</v>
      </c>
      <c r="F61" s="18" t="s">
        <v>88</v>
      </c>
      <c r="G61" s="19">
        <v>63</v>
      </c>
      <c r="H61" s="19">
        <v>60</v>
      </c>
      <c r="I61" s="17">
        <v>123</v>
      </c>
      <c r="J61" s="18">
        <v>9954116638</v>
      </c>
      <c r="K61" s="18"/>
      <c r="L61" s="18"/>
      <c r="M61" s="18"/>
      <c r="N61" s="18"/>
      <c r="O61" s="18"/>
      <c r="P61" s="24">
        <v>43529</v>
      </c>
      <c r="Q61" s="18" t="s">
        <v>90</v>
      </c>
      <c r="R61" s="18"/>
      <c r="S61" s="18"/>
      <c r="T61" s="18"/>
    </row>
    <row r="62" spans="1:20" ht="33">
      <c r="A62" s="4">
        <v>58</v>
      </c>
      <c r="B62" s="17" t="s">
        <v>67</v>
      </c>
      <c r="C62" s="18" t="s">
        <v>487</v>
      </c>
      <c r="D62" s="18" t="s">
        <v>27</v>
      </c>
      <c r="E62" s="19" t="s">
        <v>488</v>
      </c>
      <c r="F62" s="18" t="s">
        <v>88</v>
      </c>
      <c r="G62" s="19">
        <v>95</v>
      </c>
      <c r="H62" s="19">
        <v>90</v>
      </c>
      <c r="I62" s="17">
        <v>185</v>
      </c>
      <c r="J62" s="17">
        <v>9707056594</v>
      </c>
      <c r="K62" s="18"/>
      <c r="L62" s="18"/>
      <c r="M62" s="18"/>
      <c r="N62" s="18"/>
      <c r="O62" s="18"/>
      <c r="P62" s="24">
        <v>43530</v>
      </c>
      <c r="Q62" s="18" t="s">
        <v>91</v>
      </c>
      <c r="R62" s="18"/>
      <c r="S62" s="18"/>
      <c r="T62" s="18"/>
    </row>
    <row r="63" spans="1:20" ht="33">
      <c r="A63" s="4">
        <v>59</v>
      </c>
      <c r="B63" s="17" t="s">
        <v>67</v>
      </c>
      <c r="C63" s="18" t="s">
        <v>489</v>
      </c>
      <c r="D63" s="18" t="s">
        <v>27</v>
      </c>
      <c r="E63" s="19" t="s">
        <v>490</v>
      </c>
      <c r="F63" s="18" t="s">
        <v>491</v>
      </c>
      <c r="G63" s="19">
        <v>58</v>
      </c>
      <c r="H63" s="19">
        <v>50</v>
      </c>
      <c r="I63" s="17">
        <v>108</v>
      </c>
      <c r="J63" s="18">
        <v>9457881875</v>
      </c>
      <c r="K63" s="18"/>
      <c r="L63" s="18"/>
      <c r="M63" s="18"/>
      <c r="N63" s="18"/>
      <c r="O63" s="18"/>
      <c r="P63" s="24">
        <v>43531</v>
      </c>
      <c r="Q63" s="18" t="s">
        <v>92</v>
      </c>
      <c r="R63" s="18"/>
      <c r="S63" s="18"/>
      <c r="T63" s="18"/>
    </row>
    <row r="64" spans="1:20">
      <c r="A64" s="4">
        <v>60</v>
      </c>
      <c r="B64" s="17" t="s">
        <v>67</v>
      </c>
      <c r="C64" s="18" t="s">
        <v>492</v>
      </c>
      <c r="D64" s="18" t="s">
        <v>27</v>
      </c>
      <c r="E64" s="19" t="s">
        <v>493</v>
      </c>
      <c r="F64" s="18" t="s">
        <v>359</v>
      </c>
      <c r="G64" s="19">
        <v>105</v>
      </c>
      <c r="H64" s="19">
        <v>79</v>
      </c>
      <c r="I64" s="17">
        <v>184</v>
      </c>
      <c r="J64" s="18"/>
      <c r="K64" s="18"/>
      <c r="L64" s="18"/>
      <c r="M64" s="18"/>
      <c r="N64" s="18"/>
      <c r="O64" s="18"/>
      <c r="P64" s="24">
        <v>43532</v>
      </c>
      <c r="Q64" s="18" t="s">
        <v>93</v>
      </c>
      <c r="R64" s="18"/>
      <c r="S64" s="18"/>
      <c r="T64" s="18"/>
    </row>
    <row r="65" spans="1:20">
      <c r="A65" s="4">
        <v>61</v>
      </c>
      <c r="B65" s="17" t="s">
        <v>67</v>
      </c>
      <c r="C65" s="18"/>
      <c r="D65" s="18"/>
      <c r="E65" s="19"/>
      <c r="F65" s="18"/>
      <c r="G65" s="19"/>
      <c r="H65" s="19"/>
      <c r="I65" s="17"/>
      <c r="J65" s="18"/>
      <c r="K65" s="18"/>
      <c r="L65" s="18"/>
      <c r="M65" s="18"/>
      <c r="N65" s="18"/>
      <c r="O65" s="18"/>
      <c r="P65" s="24">
        <v>43533</v>
      </c>
      <c r="Q65" s="18" t="s">
        <v>94</v>
      </c>
      <c r="R65" s="18"/>
      <c r="S65" s="18"/>
      <c r="T65" s="18"/>
    </row>
    <row r="66" spans="1:20">
      <c r="A66" s="4">
        <v>62</v>
      </c>
      <c r="B66" s="17"/>
      <c r="C66" s="18"/>
      <c r="D66" s="18"/>
      <c r="E66" s="19"/>
      <c r="F66" s="18"/>
      <c r="G66" s="19"/>
      <c r="H66" s="19"/>
      <c r="I66" s="17"/>
      <c r="J66" s="18"/>
      <c r="K66" s="18"/>
      <c r="L66" s="18"/>
      <c r="M66" s="18"/>
      <c r="N66" s="18"/>
      <c r="O66" s="18"/>
      <c r="P66" s="24">
        <v>43534</v>
      </c>
      <c r="Q66" s="18" t="s">
        <v>95</v>
      </c>
      <c r="R66" s="18"/>
      <c r="S66" s="18"/>
      <c r="T66" s="18"/>
    </row>
    <row r="67" spans="1:20">
      <c r="A67" s="4">
        <v>63</v>
      </c>
      <c r="B67" s="17"/>
      <c r="C67" s="18" t="s">
        <v>497</v>
      </c>
      <c r="D67" s="18" t="s">
        <v>27</v>
      </c>
      <c r="E67" s="19" t="s">
        <v>498</v>
      </c>
      <c r="F67" s="18" t="s">
        <v>88</v>
      </c>
      <c r="G67" s="19">
        <v>17</v>
      </c>
      <c r="H67" s="19">
        <v>18</v>
      </c>
      <c r="I67" s="17">
        <v>35</v>
      </c>
      <c r="J67" s="18"/>
      <c r="K67" s="18"/>
      <c r="L67" s="18"/>
      <c r="M67" s="18"/>
      <c r="N67" s="18"/>
      <c r="O67" s="18"/>
      <c r="P67" s="24">
        <v>43535</v>
      </c>
      <c r="Q67" s="18" t="s">
        <v>89</v>
      </c>
      <c r="R67" s="18"/>
      <c r="S67" s="18"/>
      <c r="T67" s="18"/>
    </row>
    <row r="68" spans="1:20">
      <c r="A68" s="4">
        <v>64</v>
      </c>
      <c r="B68" s="17"/>
      <c r="C68" s="18" t="s">
        <v>499</v>
      </c>
      <c r="D68" s="18" t="s">
        <v>27</v>
      </c>
      <c r="E68" s="19">
        <v>18030217808</v>
      </c>
      <c r="F68" s="18" t="s">
        <v>88</v>
      </c>
      <c r="G68" s="19">
        <v>20</v>
      </c>
      <c r="H68" s="19">
        <v>20</v>
      </c>
      <c r="I68" s="17">
        <v>40</v>
      </c>
      <c r="J68" s="18">
        <v>9508393972</v>
      </c>
      <c r="K68" s="18"/>
      <c r="L68" s="18"/>
      <c r="M68" s="18"/>
      <c r="N68" s="18"/>
      <c r="O68" s="18"/>
      <c r="P68" s="24">
        <v>43535</v>
      </c>
      <c r="Q68" s="18" t="s">
        <v>89</v>
      </c>
      <c r="R68" s="18"/>
      <c r="S68" s="18"/>
      <c r="T68" s="18"/>
    </row>
    <row r="69" spans="1:20">
      <c r="A69" s="4">
        <v>65</v>
      </c>
      <c r="B69" s="17"/>
      <c r="C69" s="18" t="s">
        <v>500</v>
      </c>
      <c r="D69" s="18" t="s">
        <v>27</v>
      </c>
      <c r="E69" s="19" t="s">
        <v>501</v>
      </c>
      <c r="F69" s="18" t="s">
        <v>88</v>
      </c>
      <c r="G69" s="19">
        <v>15</v>
      </c>
      <c r="H69" s="19">
        <v>15</v>
      </c>
      <c r="I69" s="17">
        <v>30</v>
      </c>
      <c r="J69" s="18">
        <v>8011330142</v>
      </c>
      <c r="K69" s="18"/>
      <c r="L69" s="18"/>
      <c r="M69" s="18"/>
      <c r="N69" s="18"/>
      <c r="O69" s="18"/>
      <c r="P69" s="24">
        <v>43535</v>
      </c>
      <c r="Q69" s="18" t="s">
        <v>89</v>
      </c>
      <c r="R69" s="18"/>
      <c r="S69" s="18"/>
      <c r="T69" s="18"/>
    </row>
    <row r="70" spans="1:20">
      <c r="A70" s="4">
        <v>66</v>
      </c>
      <c r="B70" s="17"/>
      <c r="C70" s="18" t="s">
        <v>502</v>
      </c>
      <c r="D70" s="18" t="s">
        <v>27</v>
      </c>
      <c r="E70" s="19" t="s">
        <v>503</v>
      </c>
      <c r="F70" s="18" t="s">
        <v>88</v>
      </c>
      <c r="G70" s="19">
        <v>20</v>
      </c>
      <c r="H70" s="19">
        <v>15</v>
      </c>
      <c r="I70" s="17">
        <v>35</v>
      </c>
      <c r="J70" s="18">
        <v>9954453649</v>
      </c>
      <c r="K70" s="18"/>
      <c r="L70" s="18"/>
      <c r="M70" s="18"/>
      <c r="N70" s="18"/>
      <c r="O70" s="18"/>
      <c r="P70" s="24">
        <v>43536</v>
      </c>
      <c r="Q70" s="18" t="s">
        <v>90</v>
      </c>
      <c r="R70" s="18"/>
      <c r="S70" s="18"/>
      <c r="T70" s="18"/>
    </row>
    <row r="71" spans="1:20">
      <c r="A71" s="4">
        <v>67</v>
      </c>
      <c r="B71" s="17"/>
      <c r="C71" s="18" t="s">
        <v>504</v>
      </c>
      <c r="D71" s="18" t="s">
        <v>27</v>
      </c>
      <c r="E71" s="19" t="s">
        <v>505</v>
      </c>
      <c r="F71" s="18" t="s">
        <v>88</v>
      </c>
      <c r="G71" s="19">
        <v>13</v>
      </c>
      <c r="H71" s="19">
        <v>13</v>
      </c>
      <c r="I71" s="17">
        <v>26</v>
      </c>
      <c r="J71" s="18">
        <v>9678014860</v>
      </c>
      <c r="K71" s="18"/>
      <c r="L71" s="18"/>
      <c r="M71" s="18"/>
      <c r="N71" s="18"/>
      <c r="O71" s="18"/>
      <c r="P71" s="24">
        <v>43536</v>
      </c>
      <c r="Q71" s="18" t="s">
        <v>90</v>
      </c>
      <c r="R71" s="18"/>
      <c r="S71" s="18"/>
      <c r="T71" s="18"/>
    </row>
    <row r="72" spans="1:20">
      <c r="A72" s="4">
        <v>68</v>
      </c>
      <c r="B72" s="17"/>
      <c r="C72" s="18" t="s">
        <v>506</v>
      </c>
      <c r="D72" s="18" t="s">
        <v>27</v>
      </c>
      <c r="E72" s="19">
        <v>18030217809</v>
      </c>
      <c r="F72" s="18" t="s">
        <v>88</v>
      </c>
      <c r="G72" s="19">
        <v>20</v>
      </c>
      <c r="H72" s="19">
        <v>15</v>
      </c>
      <c r="I72" s="17">
        <v>35</v>
      </c>
      <c r="J72" s="18">
        <v>9954587578</v>
      </c>
      <c r="K72" s="18"/>
      <c r="L72" s="18"/>
      <c r="M72" s="18"/>
      <c r="N72" s="18"/>
      <c r="O72" s="18"/>
      <c r="P72" s="24">
        <v>43536</v>
      </c>
      <c r="Q72" s="18" t="s">
        <v>90</v>
      </c>
      <c r="R72" s="18"/>
      <c r="S72" s="18"/>
      <c r="T72" s="18"/>
    </row>
    <row r="73" spans="1:20" ht="33">
      <c r="A73" s="4">
        <v>69</v>
      </c>
      <c r="B73" s="17" t="s">
        <v>67</v>
      </c>
      <c r="C73" s="18" t="s">
        <v>507</v>
      </c>
      <c r="D73" s="18" t="s">
        <v>27</v>
      </c>
      <c r="E73" s="19" t="s">
        <v>508</v>
      </c>
      <c r="F73" s="18" t="s">
        <v>88</v>
      </c>
      <c r="G73" s="19">
        <v>18</v>
      </c>
      <c r="H73" s="19">
        <v>17</v>
      </c>
      <c r="I73" s="17">
        <v>35</v>
      </c>
      <c r="J73" s="18">
        <v>9957121071</v>
      </c>
      <c r="K73" s="18"/>
      <c r="L73" s="18"/>
      <c r="M73" s="18"/>
      <c r="N73" s="18"/>
      <c r="O73" s="18"/>
      <c r="P73" s="24">
        <v>43537</v>
      </c>
      <c r="Q73" s="18" t="s">
        <v>91</v>
      </c>
      <c r="R73" s="18"/>
      <c r="S73" s="18"/>
      <c r="T73" s="18"/>
    </row>
    <row r="74" spans="1:20" ht="33">
      <c r="A74" s="4">
        <v>70</v>
      </c>
      <c r="B74" s="17" t="s">
        <v>67</v>
      </c>
      <c r="C74" s="18" t="s">
        <v>494</v>
      </c>
      <c r="D74" s="18" t="s">
        <v>27</v>
      </c>
      <c r="E74" s="19">
        <v>18030209104</v>
      </c>
      <c r="F74" s="18" t="s">
        <v>88</v>
      </c>
      <c r="G74" s="19">
        <v>25</v>
      </c>
      <c r="H74" s="19">
        <v>20</v>
      </c>
      <c r="I74" s="17">
        <v>45</v>
      </c>
      <c r="J74" s="18">
        <v>9706889954</v>
      </c>
      <c r="K74" s="18"/>
      <c r="L74" s="18"/>
      <c r="M74" s="18"/>
      <c r="N74" s="18"/>
      <c r="O74" s="18"/>
      <c r="P74" s="24">
        <v>43537</v>
      </c>
      <c r="Q74" s="18" t="s">
        <v>91</v>
      </c>
      <c r="R74" s="18"/>
      <c r="S74" s="18"/>
      <c r="T74" s="18"/>
    </row>
    <row r="75" spans="1:20" ht="33">
      <c r="A75" s="4">
        <v>71</v>
      </c>
      <c r="B75" s="17" t="s">
        <v>67</v>
      </c>
      <c r="C75" s="18" t="s">
        <v>495</v>
      </c>
      <c r="D75" s="18" t="s">
        <v>27</v>
      </c>
      <c r="E75" s="19" t="s">
        <v>496</v>
      </c>
      <c r="F75" s="18" t="s">
        <v>88</v>
      </c>
      <c r="G75" s="19">
        <v>15</v>
      </c>
      <c r="H75" s="19">
        <v>15</v>
      </c>
      <c r="I75" s="17">
        <v>30</v>
      </c>
      <c r="J75" s="18">
        <v>9954989331</v>
      </c>
      <c r="K75" s="18"/>
      <c r="L75" s="18"/>
      <c r="M75" s="18"/>
      <c r="N75" s="18"/>
      <c r="O75" s="18"/>
      <c r="P75" s="24">
        <v>43537</v>
      </c>
      <c r="Q75" s="18" t="s">
        <v>91</v>
      </c>
      <c r="R75" s="18"/>
      <c r="S75" s="18"/>
      <c r="T75" s="18"/>
    </row>
    <row r="76" spans="1:20">
      <c r="A76" s="4">
        <v>72</v>
      </c>
      <c r="B76" s="17" t="s">
        <v>67</v>
      </c>
      <c r="C76" s="18" t="s">
        <v>509</v>
      </c>
      <c r="D76" s="18" t="s">
        <v>27</v>
      </c>
      <c r="E76" s="19">
        <v>18030212402</v>
      </c>
      <c r="F76" s="18" t="s">
        <v>88</v>
      </c>
      <c r="G76" s="19">
        <v>70</v>
      </c>
      <c r="H76" s="19">
        <v>70</v>
      </c>
      <c r="I76" s="17">
        <v>140</v>
      </c>
      <c r="J76" s="18">
        <v>9954288270</v>
      </c>
      <c r="K76" s="18"/>
      <c r="L76" s="18"/>
      <c r="M76" s="18"/>
      <c r="N76" s="18"/>
      <c r="O76" s="18"/>
      <c r="P76" s="24">
        <v>43538</v>
      </c>
      <c r="Q76" s="18" t="s">
        <v>92</v>
      </c>
      <c r="R76" s="18"/>
      <c r="S76" s="18"/>
      <c r="T76" s="18"/>
    </row>
    <row r="77" spans="1:20">
      <c r="A77" s="4">
        <v>73</v>
      </c>
      <c r="B77" s="17" t="s">
        <v>67</v>
      </c>
      <c r="C77" s="18" t="s">
        <v>510</v>
      </c>
      <c r="D77" s="18" t="s">
        <v>27</v>
      </c>
      <c r="E77" s="19" t="s">
        <v>511</v>
      </c>
      <c r="F77" s="18" t="s">
        <v>88</v>
      </c>
      <c r="G77" s="19">
        <v>52</v>
      </c>
      <c r="H77" s="19">
        <v>50</v>
      </c>
      <c r="I77" s="17">
        <v>102</v>
      </c>
      <c r="J77" s="18">
        <v>7896159157</v>
      </c>
      <c r="K77" s="18"/>
      <c r="L77" s="18"/>
      <c r="M77" s="18"/>
      <c r="N77" s="18"/>
      <c r="O77" s="18"/>
      <c r="P77" s="24">
        <v>43539</v>
      </c>
      <c r="Q77" s="18" t="s">
        <v>93</v>
      </c>
      <c r="R77" s="18"/>
      <c r="S77" s="18"/>
      <c r="T77" s="18"/>
    </row>
    <row r="78" spans="1:20">
      <c r="A78" s="4">
        <v>74</v>
      </c>
      <c r="B78" s="17" t="s">
        <v>67</v>
      </c>
      <c r="C78" s="18"/>
      <c r="D78" s="18"/>
      <c r="E78" s="19"/>
      <c r="F78" s="18"/>
      <c r="G78" s="19"/>
      <c r="H78" s="19"/>
      <c r="I78" s="17">
        <f t="shared" ref="I78:I164" si="0">+G78+H78</f>
        <v>0</v>
      </c>
      <c r="J78" s="18"/>
      <c r="K78" s="18"/>
      <c r="L78" s="18"/>
      <c r="M78" s="18"/>
      <c r="N78" s="18"/>
      <c r="O78" s="18"/>
      <c r="P78" s="24">
        <v>43540</v>
      </c>
      <c r="Q78" s="18" t="s">
        <v>94</v>
      </c>
      <c r="R78" s="18"/>
      <c r="S78" s="18"/>
      <c r="T78" s="18"/>
    </row>
    <row r="79" spans="1:20">
      <c r="A79" s="4">
        <v>75</v>
      </c>
      <c r="B79" s="17" t="s">
        <v>67</v>
      </c>
      <c r="C79" s="18"/>
      <c r="D79" s="18"/>
      <c r="E79" s="19"/>
      <c r="F79" s="18"/>
      <c r="G79" s="19"/>
      <c r="H79" s="19"/>
      <c r="I79" s="17">
        <f t="shared" si="0"/>
        <v>0</v>
      </c>
      <c r="J79" s="18"/>
      <c r="K79" s="18"/>
      <c r="L79" s="18"/>
      <c r="M79" s="18"/>
      <c r="N79" s="18"/>
      <c r="O79" s="18"/>
      <c r="P79" s="24">
        <v>43541</v>
      </c>
      <c r="Q79" s="18" t="s">
        <v>95</v>
      </c>
      <c r="R79" s="18"/>
      <c r="S79" s="18"/>
      <c r="T79" s="18"/>
    </row>
    <row r="80" spans="1:20">
      <c r="A80" s="4">
        <v>76</v>
      </c>
      <c r="B80" s="17" t="s">
        <v>67</v>
      </c>
      <c r="C80" s="18" t="s">
        <v>512</v>
      </c>
      <c r="D80" s="18" t="s">
        <v>29</v>
      </c>
      <c r="E80" s="19"/>
      <c r="F80" s="18"/>
      <c r="G80" s="19">
        <v>63</v>
      </c>
      <c r="H80" s="19">
        <v>55</v>
      </c>
      <c r="I80" s="17">
        <v>118</v>
      </c>
      <c r="J80" s="18">
        <v>9954555460</v>
      </c>
      <c r="K80" s="18"/>
      <c r="L80" s="18"/>
      <c r="M80" s="18"/>
      <c r="N80" s="18"/>
      <c r="O80" s="18"/>
      <c r="P80" s="24">
        <v>43542</v>
      </c>
      <c r="Q80" s="18" t="s">
        <v>89</v>
      </c>
      <c r="R80" s="18"/>
      <c r="S80" s="18"/>
      <c r="T80" s="18"/>
    </row>
    <row r="81" spans="1:20" ht="33">
      <c r="A81" s="4">
        <v>77</v>
      </c>
      <c r="B81" s="17" t="s">
        <v>67</v>
      </c>
      <c r="C81" s="18" t="s">
        <v>481</v>
      </c>
      <c r="D81" s="18" t="s">
        <v>27</v>
      </c>
      <c r="E81" s="19" t="s">
        <v>482</v>
      </c>
      <c r="F81" s="18" t="s">
        <v>88</v>
      </c>
      <c r="G81" s="19">
        <v>70</v>
      </c>
      <c r="H81" s="19">
        <v>67</v>
      </c>
      <c r="I81" s="17">
        <v>137</v>
      </c>
      <c r="J81" s="18">
        <v>9954247370</v>
      </c>
      <c r="K81" s="18"/>
      <c r="L81" s="18"/>
      <c r="M81" s="18"/>
      <c r="N81" s="18"/>
      <c r="O81" s="18"/>
      <c r="P81" s="24">
        <v>43543</v>
      </c>
      <c r="Q81" s="18" t="s">
        <v>90</v>
      </c>
      <c r="R81" s="18"/>
      <c r="S81" s="18"/>
      <c r="T81" s="18"/>
    </row>
    <row r="82" spans="1:20" ht="33">
      <c r="A82" s="4">
        <v>78</v>
      </c>
      <c r="B82" s="17" t="s">
        <v>67</v>
      </c>
      <c r="C82" s="18" t="s">
        <v>513</v>
      </c>
      <c r="D82" s="18" t="s">
        <v>29</v>
      </c>
      <c r="E82" s="19"/>
      <c r="F82" s="18"/>
      <c r="G82" s="19">
        <v>35</v>
      </c>
      <c r="H82" s="19">
        <v>33</v>
      </c>
      <c r="I82" s="17">
        <v>68</v>
      </c>
      <c r="J82" s="18">
        <v>9957946467</v>
      </c>
      <c r="K82" s="18"/>
      <c r="L82" s="18"/>
      <c r="M82" s="18"/>
      <c r="N82" s="18"/>
      <c r="O82" s="18"/>
      <c r="P82" s="24">
        <v>43544</v>
      </c>
      <c r="Q82" s="18" t="s">
        <v>91</v>
      </c>
      <c r="R82" s="18"/>
      <c r="S82" s="18"/>
      <c r="T82" s="18"/>
    </row>
    <row r="83" spans="1:20" ht="33">
      <c r="A83" s="4">
        <v>79</v>
      </c>
      <c r="B83" s="17" t="s">
        <v>67</v>
      </c>
      <c r="C83" s="18" t="s">
        <v>514</v>
      </c>
      <c r="D83" s="18" t="s">
        <v>29</v>
      </c>
      <c r="E83" s="19"/>
      <c r="F83" s="18"/>
      <c r="G83" s="19">
        <v>36</v>
      </c>
      <c r="H83" s="19">
        <v>30</v>
      </c>
      <c r="I83" s="17">
        <v>66</v>
      </c>
      <c r="J83" s="18">
        <v>8011443315</v>
      </c>
      <c r="K83" s="18"/>
      <c r="L83" s="18"/>
      <c r="M83" s="18"/>
      <c r="N83" s="18"/>
      <c r="O83" s="18"/>
      <c r="P83" s="24">
        <v>43544</v>
      </c>
      <c r="Q83" s="18" t="s">
        <v>91</v>
      </c>
      <c r="R83" s="18"/>
      <c r="S83" s="18"/>
      <c r="T83" s="18"/>
    </row>
    <row r="84" spans="1:20">
      <c r="A84" s="4">
        <v>80</v>
      </c>
      <c r="B84" s="17" t="s">
        <v>67</v>
      </c>
      <c r="C84" s="18"/>
      <c r="D84" s="18"/>
      <c r="E84" s="19"/>
      <c r="F84" s="18"/>
      <c r="G84" s="19"/>
      <c r="H84" s="19"/>
      <c r="I84" s="17"/>
      <c r="J84" s="18"/>
      <c r="K84" s="18"/>
      <c r="L84" s="18"/>
      <c r="M84" s="18"/>
      <c r="N84" s="18"/>
      <c r="O84" s="18"/>
      <c r="P84" s="24"/>
      <c r="Q84" s="18"/>
      <c r="R84" s="18"/>
      <c r="S84" s="18"/>
      <c r="T84" s="18" t="s">
        <v>596</v>
      </c>
    </row>
    <row r="85" spans="1:20">
      <c r="A85" s="4">
        <v>81</v>
      </c>
      <c r="B85" s="17" t="s">
        <v>67</v>
      </c>
      <c r="C85" s="18" t="s">
        <v>515</v>
      </c>
      <c r="D85" s="18" t="s">
        <v>29</v>
      </c>
      <c r="E85" s="19" t="s">
        <v>516</v>
      </c>
      <c r="F85" s="18"/>
      <c r="G85" s="19">
        <v>40</v>
      </c>
      <c r="H85" s="19">
        <v>41</v>
      </c>
      <c r="I85" s="17">
        <v>81</v>
      </c>
      <c r="J85" s="18">
        <v>8720975343</v>
      </c>
      <c r="K85" s="18"/>
      <c r="L85" s="18"/>
      <c r="M85" s="18"/>
      <c r="N85" s="18"/>
      <c r="O85" s="18"/>
      <c r="P85" s="24">
        <v>43546</v>
      </c>
      <c r="Q85" s="18" t="s">
        <v>93</v>
      </c>
      <c r="R85" s="18"/>
      <c r="S85" s="18"/>
      <c r="T85" s="18"/>
    </row>
    <row r="86" spans="1:20">
      <c r="A86" s="4">
        <v>82</v>
      </c>
      <c r="B86" s="17" t="s">
        <v>67</v>
      </c>
      <c r="C86" s="18" t="s">
        <v>517</v>
      </c>
      <c r="D86" s="18" t="s">
        <v>29</v>
      </c>
      <c r="E86" s="19" t="s">
        <v>518</v>
      </c>
      <c r="F86" s="18"/>
      <c r="G86" s="19">
        <v>26</v>
      </c>
      <c r="H86" s="19">
        <v>29</v>
      </c>
      <c r="I86" s="17">
        <v>55</v>
      </c>
      <c r="J86" s="18">
        <v>9678932053</v>
      </c>
      <c r="K86" s="18"/>
      <c r="L86" s="18"/>
      <c r="M86" s="18"/>
      <c r="N86" s="18"/>
      <c r="O86" s="18"/>
      <c r="P86" s="24">
        <v>43546</v>
      </c>
      <c r="Q86" s="18" t="s">
        <v>93</v>
      </c>
      <c r="R86" s="18"/>
      <c r="S86" s="18"/>
      <c r="T86" s="18"/>
    </row>
    <row r="87" spans="1:20" ht="33">
      <c r="A87" s="4">
        <v>83</v>
      </c>
      <c r="B87" s="17" t="s">
        <v>67</v>
      </c>
      <c r="C87" s="18" t="s">
        <v>96</v>
      </c>
      <c r="D87" s="18"/>
      <c r="E87" s="19"/>
      <c r="F87" s="18"/>
      <c r="G87" s="19"/>
      <c r="H87" s="19"/>
      <c r="I87" s="17">
        <f t="shared" si="0"/>
        <v>0</v>
      </c>
      <c r="J87" s="18"/>
      <c r="K87" s="18"/>
      <c r="L87" s="18"/>
      <c r="M87" s="18"/>
      <c r="N87" s="18"/>
      <c r="O87" s="18"/>
      <c r="P87" s="24">
        <v>43547</v>
      </c>
      <c r="Q87" s="18" t="s">
        <v>94</v>
      </c>
      <c r="R87" s="18"/>
      <c r="S87" s="18"/>
      <c r="T87" s="18"/>
    </row>
    <row r="88" spans="1:20">
      <c r="A88" s="4">
        <v>84</v>
      </c>
      <c r="B88" s="17" t="s">
        <v>67</v>
      </c>
      <c r="C88" s="18"/>
      <c r="D88" s="18"/>
      <c r="E88" s="19"/>
      <c r="F88" s="18"/>
      <c r="G88" s="19"/>
      <c r="H88" s="19"/>
      <c r="I88" s="17">
        <f t="shared" si="0"/>
        <v>0</v>
      </c>
      <c r="J88" s="18"/>
      <c r="K88" s="18"/>
      <c r="L88" s="18"/>
      <c r="M88" s="18"/>
      <c r="N88" s="18"/>
      <c r="O88" s="18"/>
      <c r="P88" s="24">
        <v>43548</v>
      </c>
      <c r="Q88" s="18" t="s">
        <v>95</v>
      </c>
      <c r="R88" s="18"/>
      <c r="S88" s="18"/>
      <c r="T88" s="18"/>
    </row>
    <row r="89" spans="1:20">
      <c r="A89" s="4">
        <v>85</v>
      </c>
      <c r="B89" s="17" t="s">
        <v>67</v>
      </c>
      <c r="C89" s="18" t="s">
        <v>473</v>
      </c>
      <c r="D89" s="18" t="s">
        <v>27</v>
      </c>
      <c r="E89" s="19" t="s">
        <v>474</v>
      </c>
      <c r="F89" s="18" t="s">
        <v>88</v>
      </c>
      <c r="G89" s="19">
        <v>80</v>
      </c>
      <c r="H89" s="19">
        <v>75</v>
      </c>
      <c r="I89" s="17">
        <v>155</v>
      </c>
      <c r="J89" s="18">
        <v>7896943983</v>
      </c>
      <c r="K89" s="18"/>
      <c r="L89" s="18"/>
      <c r="M89" s="18"/>
      <c r="N89" s="18"/>
      <c r="O89" s="18"/>
      <c r="P89" s="24">
        <v>43549</v>
      </c>
      <c r="Q89" s="18" t="s">
        <v>89</v>
      </c>
      <c r="R89" s="18"/>
      <c r="S89" s="18"/>
      <c r="T89" s="18"/>
    </row>
    <row r="90" spans="1:20" ht="33">
      <c r="A90" s="4">
        <v>86</v>
      </c>
      <c r="B90" s="17" t="s">
        <v>67</v>
      </c>
      <c r="C90" s="18" t="s">
        <v>475</v>
      </c>
      <c r="D90" s="18" t="s">
        <v>27</v>
      </c>
      <c r="E90" s="19">
        <v>18030218102</v>
      </c>
      <c r="F90" s="18" t="s">
        <v>88</v>
      </c>
      <c r="G90" s="19">
        <v>53</v>
      </c>
      <c r="H90" s="19">
        <v>50</v>
      </c>
      <c r="I90" s="17">
        <v>103</v>
      </c>
      <c r="J90" s="18">
        <v>9954258232</v>
      </c>
      <c r="K90" s="18"/>
      <c r="L90" s="18"/>
      <c r="M90" s="18"/>
      <c r="N90" s="18"/>
      <c r="O90" s="18"/>
      <c r="P90" s="24">
        <v>43550</v>
      </c>
      <c r="Q90" s="18" t="s">
        <v>90</v>
      </c>
      <c r="R90" s="18"/>
      <c r="S90" s="18"/>
      <c r="T90" s="18"/>
    </row>
    <row r="91" spans="1:20" ht="33">
      <c r="A91" s="4">
        <v>87</v>
      </c>
      <c r="B91" s="17" t="s">
        <v>67</v>
      </c>
      <c r="C91" s="18" t="s">
        <v>475</v>
      </c>
      <c r="D91" s="18" t="s">
        <v>27</v>
      </c>
      <c r="E91" s="19" t="s">
        <v>476</v>
      </c>
      <c r="F91" s="18" t="s">
        <v>88</v>
      </c>
      <c r="G91" s="19">
        <v>50</v>
      </c>
      <c r="H91" s="19">
        <v>50</v>
      </c>
      <c r="I91" s="17">
        <v>100</v>
      </c>
      <c r="J91" s="18">
        <v>9954258232</v>
      </c>
      <c r="K91" s="18"/>
      <c r="L91" s="18"/>
      <c r="M91" s="18"/>
      <c r="N91" s="18"/>
      <c r="O91" s="18"/>
      <c r="P91" s="24">
        <v>43551</v>
      </c>
      <c r="Q91" s="18" t="s">
        <v>91</v>
      </c>
      <c r="R91" s="18"/>
      <c r="S91" s="18"/>
      <c r="T91" s="18"/>
    </row>
    <row r="92" spans="1:20">
      <c r="A92" s="4">
        <v>88</v>
      </c>
      <c r="B92" s="17" t="s">
        <v>67</v>
      </c>
      <c r="C92" s="18" t="s">
        <v>477</v>
      </c>
      <c r="D92" s="18" t="s">
        <v>27</v>
      </c>
      <c r="E92" s="19" t="s">
        <v>478</v>
      </c>
      <c r="F92" s="18" t="s">
        <v>88</v>
      </c>
      <c r="G92" s="19">
        <v>104</v>
      </c>
      <c r="H92" s="19">
        <v>90</v>
      </c>
      <c r="I92" s="17">
        <v>194</v>
      </c>
      <c r="J92" s="18">
        <v>9954832534</v>
      </c>
      <c r="K92" s="18"/>
      <c r="L92" s="18"/>
      <c r="M92" s="18"/>
      <c r="N92" s="18"/>
      <c r="O92" s="18"/>
      <c r="P92" s="24">
        <v>43552</v>
      </c>
      <c r="Q92" s="18" t="s">
        <v>92</v>
      </c>
      <c r="R92" s="18"/>
      <c r="S92" s="18"/>
      <c r="T92" s="18"/>
    </row>
    <row r="93" spans="1:20">
      <c r="A93" s="4">
        <v>89</v>
      </c>
      <c r="B93" s="17" t="s">
        <v>67</v>
      </c>
      <c r="C93" s="18" t="s">
        <v>479</v>
      </c>
      <c r="D93" s="18" t="s">
        <v>27</v>
      </c>
      <c r="E93" s="19" t="s">
        <v>480</v>
      </c>
      <c r="F93" s="18" t="s">
        <v>88</v>
      </c>
      <c r="G93" s="19">
        <v>60</v>
      </c>
      <c r="H93" s="19">
        <v>59</v>
      </c>
      <c r="I93" s="17">
        <v>119</v>
      </c>
      <c r="J93" s="18">
        <v>9957026307</v>
      </c>
      <c r="K93" s="18"/>
      <c r="L93" s="18"/>
      <c r="M93" s="18"/>
      <c r="N93" s="18"/>
      <c r="O93" s="18"/>
      <c r="P93" s="24">
        <v>43553</v>
      </c>
      <c r="Q93" s="18" t="s">
        <v>93</v>
      </c>
      <c r="R93" s="18"/>
      <c r="S93" s="18"/>
      <c r="T93" s="18"/>
    </row>
    <row r="94" spans="1:20">
      <c r="A94" s="4">
        <v>90</v>
      </c>
      <c r="B94" s="17"/>
      <c r="C94" s="18"/>
      <c r="D94" s="18"/>
      <c r="E94" s="19"/>
      <c r="F94" s="18"/>
      <c r="G94" s="19"/>
      <c r="H94" s="19"/>
      <c r="I94" s="17">
        <f t="shared" ref="I94:I95" si="1">+G94+H94</f>
        <v>0</v>
      </c>
      <c r="J94" s="18"/>
      <c r="K94" s="18"/>
      <c r="L94" s="18"/>
      <c r="M94" s="18"/>
      <c r="N94" s="18"/>
      <c r="O94" s="18"/>
      <c r="P94" s="24">
        <v>43554</v>
      </c>
      <c r="Q94" s="18" t="s">
        <v>94</v>
      </c>
      <c r="R94" s="18"/>
      <c r="S94" s="18"/>
      <c r="T94" s="18"/>
    </row>
    <row r="95" spans="1:20">
      <c r="A95" s="4">
        <v>91</v>
      </c>
      <c r="B95" s="17"/>
      <c r="C95" s="18"/>
      <c r="D95" s="18"/>
      <c r="E95" s="19"/>
      <c r="F95" s="18"/>
      <c r="G95" s="19"/>
      <c r="H95" s="19"/>
      <c r="I95" s="17">
        <f t="shared" si="1"/>
        <v>0</v>
      </c>
      <c r="J95" s="18"/>
      <c r="K95" s="18"/>
      <c r="L95" s="18"/>
      <c r="M95" s="18"/>
      <c r="N95" s="18"/>
      <c r="O95" s="18"/>
      <c r="P95" s="24">
        <v>43555</v>
      </c>
      <c r="Q95" s="18" t="s">
        <v>95</v>
      </c>
      <c r="R95" s="18"/>
      <c r="S95" s="18"/>
      <c r="T95" s="18"/>
    </row>
    <row r="96" spans="1:20">
      <c r="A96" s="4">
        <v>92</v>
      </c>
      <c r="B96" s="17"/>
      <c r="C96" s="18"/>
      <c r="D96" s="18"/>
      <c r="E96" s="19"/>
      <c r="F96" s="18"/>
      <c r="G96" s="19"/>
      <c r="H96" s="19"/>
      <c r="I96" s="17">
        <f t="shared" si="0"/>
        <v>0</v>
      </c>
      <c r="J96" s="18"/>
      <c r="K96" s="18"/>
      <c r="L96" s="18"/>
      <c r="M96" s="18"/>
      <c r="N96" s="18"/>
      <c r="O96" s="18"/>
      <c r="P96" s="24"/>
      <c r="Q96" s="18"/>
      <c r="R96" s="18"/>
      <c r="S96" s="18"/>
      <c r="T96" s="18"/>
    </row>
    <row r="97" spans="1:20">
      <c r="A97" s="4">
        <v>93</v>
      </c>
      <c r="B97" s="17"/>
      <c r="C97" s="18"/>
      <c r="D97" s="18"/>
      <c r="E97" s="19"/>
      <c r="F97" s="18"/>
      <c r="G97" s="19"/>
      <c r="H97" s="19"/>
      <c r="I97" s="17"/>
      <c r="J97" s="18"/>
      <c r="K97" s="18"/>
      <c r="L97" s="18"/>
      <c r="M97" s="18"/>
      <c r="N97" s="18"/>
      <c r="O97" s="18"/>
      <c r="P97" s="24"/>
      <c r="Q97" s="18"/>
      <c r="R97" s="18"/>
      <c r="S97" s="18"/>
      <c r="T97" s="18"/>
    </row>
    <row r="98" spans="1:20">
      <c r="A98" s="4">
        <v>94</v>
      </c>
      <c r="B98" s="17"/>
      <c r="C98" s="18"/>
      <c r="D98" s="18"/>
      <c r="E98" s="19"/>
      <c r="F98" s="18"/>
      <c r="G98" s="19"/>
      <c r="H98" s="19"/>
      <c r="I98" s="17"/>
      <c r="J98" s="18"/>
      <c r="K98" s="18"/>
      <c r="L98" s="18"/>
      <c r="M98" s="18"/>
      <c r="N98" s="18"/>
      <c r="O98" s="18"/>
      <c r="P98" s="24"/>
      <c r="Q98" s="18"/>
      <c r="R98" s="18"/>
      <c r="S98" s="18"/>
      <c r="T98" s="18"/>
    </row>
    <row r="99" spans="1:20">
      <c r="A99" s="4">
        <v>95</v>
      </c>
      <c r="B99" s="17"/>
      <c r="C99" s="18"/>
      <c r="D99" s="18"/>
      <c r="E99" s="19"/>
      <c r="F99" s="18"/>
      <c r="G99" s="19"/>
      <c r="H99" s="19"/>
      <c r="I99" s="17"/>
      <c r="J99" s="18"/>
      <c r="K99" s="18"/>
      <c r="L99" s="18"/>
      <c r="M99" s="18"/>
      <c r="N99" s="18"/>
      <c r="O99" s="18"/>
      <c r="P99" s="24"/>
      <c r="Q99" s="18"/>
      <c r="R99" s="18"/>
      <c r="S99" s="18"/>
      <c r="T99" s="18"/>
    </row>
    <row r="100" spans="1:20">
      <c r="A100" s="4">
        <v>96</v>
      </c>
      <c r="B100" s="17"/>
      <c r="C100" s="18"/>
      <c r="D100" s="18"/>
      <c r="E100" s="19"/>
      <c r="F100" s="18"/>
      <c r="G100" s="19"/>
      <c r="H100" s="19"/>
      <c r="I100" s="17"/>
      <c r="J100" s="18"/>
      <c r="K100" s="18"/>
      <c r="L100" s="18"/>
      <c r="M100" s="18"/>
      <c r="N100" s="18"/>
      <c r="O100" s="18"/>
      <c r="P100" s="24"/>
      <c r="Q100" s="18"/>
      <c r="R100" s="18"/>
      <c r="S100" s="18"/>
      <c r="T100" s="18"/>
    </row>
    <row r="101" spans="1:20">
      <c r="A101" s="4">
        <v>97</v>
      </c>
      <c r="B101" s="17"/>
      <c r="C101" s="18"/>
      <c r="D101" s="18"/>
      <c r="E101" s="19"/>
      <c r="F101" s="18"/>
      <c r="G101" s="19"/>
      <c r="H101" s="19"/>
      <c r="I101" s="17"/>
      <c r="J101" s="18"/>
      <c r="K101" s="18"/>
      <c r="L101" s="18"/>
      <c r="M101" s="18"/>
      <c r="N101" s="18"/>
      <c r="O101" s="18"/>
      <c r="P101" s="24"/>
      <c r="Q101" s="18"/>
      <c r="R101" s="18"/>
      <c r="S101" s="18"/>
      <c r="T101" s="18"/>
    </row>
    <row r="102" spans="1:20">
      <c r="A102" s="4">
        <v>98</v>
      </c>
      <c r="B102" s="17"/>
      <c r="C102" s="18"/>
      <c r="D102" s="18"/>
      <c r="E102" s="19"/>
      <c r="F102" s="18"/>
      <c r="G102" s="19"/>
      <c r="H102" s="19"/>
      <c r="I102" s="17"/>
      <c r="J102" s="18"/>
      <c r="K102" s="18"/>
      <c r="L102" s="18"/>
      <c r="M102" s="18"/>
      <c r="N102" s="18"/>
      <c r="O102" s="18"/>
      <c r="P102" s="24"/>
      <c r="Q102" s="18"/>
      <c r="R102" s="18"/>
      <c r="S102" s="18"/>
      <c r="T102" s="18"/>
    </row>
    <row r="103" spans="1:20">
      <c r="A103" s="4">
        <v>99</v>
      </c>
      <c r="B103" s="17"/>
      <c r="C103" s="18"/>
      <c r="D103" s="18"/>
      <c r="E103" s="19"/>
      <c r="F103" s="18"/>
      <c r="G103" s="19"/>
      <c r="H103" s="19"/>
      <c r="I103" s="17"/>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1"/>
      <c r="C165" s="21">
        <f>COUNTIFS(C5:C164,"*")</f>
        <v>72</v>
      </c>
      <c r="D165" s="21"/>
      <c r="E165" s="13"/>
      <c r="F165" s="21"/>
      <c r="G165" s="21">
        <f>SUM(G5:G164)</f>
        <v>2646.5</v>
      </c>
      <c r="H165" s="21">
        <f>SUM(H5:H164)</f>
        <v>2466</v>
      </c>
      <c r="I165" s="21">
        <f>SUM(I5:I164)</f>
        <v>5117</v>
      </c>
      <c r="J165" s="21"/>
      <c r="K165" s="21"/>
      <c r="L165" s="21"/>
      <c r="M165" s="21"/>
      <c r="N165" s="21"/>
      <c r="O165" s="21"/>
      <c r="P165" s="14"/>
      <c r="Q165" s="21"/>
      <c r="R165" s="21"/>
      <c r="S165" s="21"/>
      <c r="T165" s="12"/>
    </row>
    <row r="166" spans="1:20">
      <c r="A166" s="46" t="s">
        <v>66</v>
      </c>
      <c r="B166" s="10">
        <f>COUNTIF(B$5:B$164,"Team 1")</f>
        <v>47</v>
      </c>
      <c r="C166" s="46" t="s">
        <v>29</v>
      </c>
      <c r="D166" s="10">
        <f>COUNTIF(D5:D164,"Anganwadi")</f>
        <v>18</v>
      </c>
    </row>
    <row r="167" spans="1:20">
      <c r="A167" s="46" t="s">
        <v>67</v>
      </c>
      <c r="B167" s="10">
        <f>COUNTIF(B$6:B$164,"Team 2")</f>
        <v>31</v>
      </c>
      <c r="C167" s="46" t="s">
        <v>27</v>
      </c>
      <c r="D167" s="10">
        <f>COUNTIF(D5:D164,"School")</f>
        <v>48</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52"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J20" sqref="J20"/>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37" t="s">
        <v>83</v>
      </c>
      <c r="B1" s="137"/>
      <c r="C1" s="137"/>
      <c r="D1" s="137"/>
      <c r="E1" s="137"/>
      <c r="F1" s="138"/>
      <c r="G1" s="138"/>
      <c r="H1" s="138"/>
      <c r="I1" s="138"/>
      <c r="J1" s="138"/>
    </row>
    <row r="2" spans="1:11" ht="25.5">
      <c r="A2" s="139" t="s">
        <v>0</v>
      </c>
      <c r="B2" s="140"/>
      <c r="C2" s="141" t="s">
        <v>79</v>
      </c>
      <c r="D2" s="142"/>
      <c r="E2" s="27" t="s">
        <v>1</v>
      </c>
      <c r="F2" s="143" t="s">
        <v>80</v>
      </c>
      <c r="G2" s="144"/>
      <c r="H2" s="28" t="s">
        <v>28</v>
      </c>
      <c r="I2" s="143" t="s">
        <v>81</v>
      </c>
      <c r="J2" s="144"/>
    </row>
    <row r="3" spans="1:11" ht="28.5" customHeight="1">
      <c r="A3" s="148" t="s">
        <v>70</v>
      </c>
      <c r="B3" s="148"/>
      <c r="C3" s="148"/>
      <c r="D3" s="148"/>
      <c r="E3" s="148"/>
      <c r="F3" s="148"/>
      <c r="G3" s="148"/>
      <c r="H3" s="148"/>
      <c r="I3" s="148"/>
      <c r="J3" s="148"/>
    </row>
    <row r="4" spans="1:11">
      <c r="A4" s="147" t="s">
        <v>31</v>
      </c>
      <c r="B4" s="146" t="s">
        <v>32</v>
      </c>
      <c r="C4" s="145" t="s">
        <v>33</v>
      </c>
      <c r="D4" s="145" t="s">
        <v>40</v>
      </c>
      <c r="E4" s="145"/>
      <c r="F4" s="145"/>
      <c r="G4" s="145" t="s">
        <v>34</v>
      </c>
      <c r="H4" s="145" t="s">
        <v>41</v>
      </c>
      <c r="I4" s="145"/>
      <c r="J4" s="145"/>
    </row>
    <row r="5" spans="1:11" ht="22.5" customHeight="1">
      <c r="A5" s="147"/>
      <c r="B5" s="146"/>
      <c r="C5" s="145"/>
      <c r="D5" s="29" t="s">
        <v>9</v>
      </c>
      <c r="E5" s="29" t="s">
        <v>10</v>
      </c>
      <c r="F5" s="29" t="s">
        <v>11</v>
      </c>
      <c r="G5" s="145"/>
      <c r="H5" s="29" t="s">
        <v>9</v>
      </c>
      <c r="I5" s="29" t="s">
        <v>10</v>
      </c>
      <c r="J5" s="29" t="s">
        <v>11</v>
      </c>
    </row>
    <row r="6" spans="1:11" ht="22.5" customHeight="1">
      <c r="A6" s="47">
        <v>1</v>
      </c>
      <c r="B6" s="48" t="s">
        <v>674</v>
      </c>
      <c r="C6" s="32">
        <f>COUNTIFS('OCT-18'!D$5:D$164,"Anganwadi")</f>
        <v>33</v>
      </c>
      <c r="D6" s="33">
        <f>SUMIF('OCT-18'!$D$5:$D$164,"Anganwadi",'OCT-18'!$G$5:$G$164)</f>
        <v>869</v>
      </c>
      <c r="E6" s="33">
        <f>SUMIF('OCT-18'!$D$5:$D$164,"Anganwadi",'OCT-18'!$H$5:$H$164)</f>
        <v>879</v>
      </c>
      <c r="F6" s="33">
        <f>+D6+E6</f>
        <v>1748</v>
      </c>
      <c r="G6" s="32">
        <f>COUNTIF('OCT-18'!D5:D164,"School")</f>
        <v>37</v>
      </c>
      <c r="H6" s="33">
        <f>SUMIF('OCT-18'!$D$5:$D$164,"School",'OCT-18'!$G$5:$G$164)</f>
        <v>1932</v>
      </c>
      <c r="I6" s="33">
        <f>SUMIF('OCT-18'!$D$5:$D$164,"School",'OCT-18'!$H$5:$H$164)</f>
        <v>1856</v>
      </c>
      <c r="J6" s="33">
        <f>+H6+I6</f>
        <v>3788</v>
      </c>
      <c r="K6" s="34"/>
    </row>
    <row r="7" spans="1:11" ht="22.5" customHeight="1">
      <c r="A7" s="30">
        <v>2</v>
      </c>
      <c r="B7" s="31" t="s">
        <v>675</v>
      </c>
      <c r="C7" s="32">
        <f>COUNTIF('NOV-18'!D5:D164,"Anganwadi")</f>
        <v>28</v>
      </c>
      <c r="D7" s="33">
        <f>SUMIF('NOV-18'!$D$5:$D$164,"Anganwadi",'NOV-18'!$G$5:$G$164)</f>
        <v>924</v>
      </c>
      <c r="E7" s="33">
        <f>SUMIF('NOV-18'!$D$5:$D$164,"Anganwadi",'NOV-18'!$H$5:$H$164)</f>
        <v>813</v>
      </c>
      <c r="F7" s="33">
        <f t="shared" ref="F7:F11" si="0">+D7+E7</f>
        <v>1737</v>
      </c>
      <c r="G7" s="32">
        <f>COUNTIF('NOV-18'!D5:D164,"School")</f>
        <v>53</v>
      </c>
      <c r="H7" s="33">
        <f>SUMIF('NOV-18'!$D$5:$D$164,"School",'NOV-18'!$G$5:$G$164)</f>
        <v>2064</v>
      </c>
      <c r="I7" s="33">
        <f>SUMIF('NOV-18'!$D$5:$D$164,"School",'NOV-18'!$H$5:$H$164)</f>
        <v>1844</v>
      </c>
      <c r="J7" s="33">
        <f t="shared" ref="J7:J11" si="1">+H7+I7</f>
        <v>3908</v>
      </c>
    </row>
    <row r="8" spans="1:11" ht="22.5" customHeight="1">
      <c r="A8" s="30">
        <v>3</v>
      </c>
      <c r="B8" s="31" t="s">
        <v>676</v>
      </c>
      <c r="C8" s="32">
        <f>COUNTIF('DEC-18'!D5:D164,"Anganwadi")</f>
        <v>102</v>
      </c>
      <c r="D8" s="33">
        <f>SUMIF('DEC-18'!$D$5:$D$164,"Anganwadi",'DEC-18'!$G$5:$G$164)</f>
        <v>2695</v>
      </c>
      <c r="E8" s="33">
        <f>SUMIF('DEC-18'!$D$5:$D$164,"Anganwadi",'DEC-18'!$H$5:$H$164)</f>
        <v>2475</v>
      </c>
      <c r="F8" s="33">
        <f t="shared" si="0"/>
        <v>5170</v>
      </c>
      <c r="G8" s="32">
        <f>COUNTIF('DEC-18'!D5:D164,"School")</f>
        <v>12</v>
      </c>
      <c r="H8" s="33">
        <f>SUMIF('DEC-18'!$D$5:$D$164,"School",'DEC-18'!$G$5:$G$164)</f>
        <v>400</v>
      </c>
      <c r="I8" s="33">
        <f>SUMIF('DEC-18'!$D$5:$D$164,"School",'DEC-18'!$H$5:$H$164)</f>
        <v>401</v>
      </c>
      <c r="J8" s="33">
        <f t="shared" si="1"/>
        <v>801</v>
      </c>
    </row>
    <row r="9" spans="1:11" ht="22.5" customHeight="1">
      <c r="A9" s="30">
        <v>4</v>
      </c>
      <c r="B9" s="31" t="s">
        <v>677</v>
      </c>
      <c r="C9" s="32">
        <f>COUNTIF('JAN-19'!D5:D164,"Anganwadi")</f>
        <v>57</v>
      </c>
      <c r="D9" s="33">
        <f>SUMIF('JAN-19'!$D$5:$D$164,"Anganwadi",'JAN-19'!$G$5:$G$164)</f>
        <v>2110</v>
      </c>
      <c r="E9" s="33">
        <f>SUMIF('JAN-19'!$D$5:$D$164,"Anganwadi",'JAN-19'!$H$5:$H$164)</f>
        <v>1838</v>
      </c>
      <c r="F9" s="33">
        <f t="shared" si="0"/>
        <v>3948</v>
      </c>
      <c r="G9" s="32">
        <f>COUNTIF('JAN-19'!D5:D164,"School")</f>
        <v>13</v>
      </c>
      <c r="H9" s="33">
        <f>SUMIF('JAN-19'!$D$5:$D$164,"School",'JAN-19'!$G$5:$G$164)</f>
        <v>472</v>
      </c>
      <c r="I9" s="33">
        <f>SUMIF('JAN-19'!$D$5:$D$164,"School",'JAN-19'!$H$5:$H$164)</f>
        <v>468</v>
      </c>
      <c r="J9" s="33">
        <f t="shared" si="1"/>
        <v>940</v>
      </c>
    </row>
    <row r="10" spans="1:11" ht="22.5" customHeight="1">
      <c r="A10" s="30">
        <v>5</v>
      </c>
      <c r="B10" s="31" t="s">
        <v>678</v>
      </c>
      <c r="C10" s="32">
        <f>COUNTIF('FEB''19'!D5:D164,"Anganwadi")</f>
        <v>44</v>
      </c>
      <c r="D10" s="33">
        <f>SUMIF('FEB''19'!$D$5:$D$164,"Anganwadi",'FEB''19'!$G$5:$G$164)</f>
        <v>1336</v>
      </c>
      <c r="E10" s="33">
        <f>SUMIF('FEB''19'!$D$5:$D$164,"Anganwadi",'FEB''19'!$H$5:$H$164)</f>
        <v>1248</v>
      </c>
      <c r="F10" s="33">
        <f t="shared" si="0"/>
        <v>2584</v>
      </c>
      <c r="G10" s="32">
        <f>COUNTIF('FEB''19'!D5:D164,"School")</f>
        <v>22</v>
      </c>
      <c r="H10" s="33">
        <f>SUMIF('FEB''19'!$D$5:$D$164,"School",'FEB''19'!$G$5:$G$164)</f>
        <v>1396</v>
      </c>
      <c r="I10" s="33">
        <f>SUMIF('FEB''19'!$D$5:$D$164,"School",'FEB''19'!$H$5:$H$164)</f>
        <v>1143</v>
      </c>
      <c r="J10" s="33">
        <f t="shared" si="1"/>
        <v>2539</v>
      </c>
    </row>
    <row r="11" spans="1:11" ht="22.5" customHeight="1">
      <c r="A11" s="30">
        <v>6</v>
      </c>
      <c r="B11" s="31" t="s">
        <v>679</v>
      </c>
      <c r="C11" s="32">
        <f>COUNTIF('MAR''19'!D5:D164,"Anganwadi")</f>
        <v>18</v>
      </c>
      <c r="D11" s="33">
        <f>SUMIF('MAR''19'!$D$5:$D$164,"Anganwadi",'MAR''19'!$G$5:$G$164)</f>
        <v>595.5</v>
      </c>
      <c r="E11" s="33">
        <f>SUMIF('MAR''19'!$D$5:$D$164,"Anganwadi",'MAR''19'!$H$5:$H$164)</f>
        <v>579</v>
      </c>
      <c r="F11" s="33">
        <f t="shared" si="0"/>
        <v>1174.5</v>
      </c>
      <c r="G11" s="32">
        <f>COUNTIF('MAR''19'!D5:D164,"School")</f>
        <v>48</v>
      </c>
      <c r="H11" s="33">
        <f>SUMIF('MAR''19'!$D$5:$D$164,"School",'MAR''19'!$G$5:$G$164)</f>
        <v>2051</v>
      </c>
      <c r="I11" s="33">
        <f>SUMIF('MAR''19'!$D$5:$D$164,"School",'MAR''19'!$H$5:$H$164)</f>
        <v>1887</v>
      </c>
      <c r="J11" s="33">
        <f t="shared" si="1"/>
        <v>3938</v>
      </c>
    </row>
    <row r="12" spans="1:11" ht="19.5" customHeight="1">
      <c r="A12" s="136" t="s">
        <v>42</v>
      </c>
      <c r="B12" s="136"/>
      <c r="C12" s="35">
        <f>SUM(C6:C11)</f>
        <v>282</v>
      </c>
      <c r="D12" s="35">
        <f t="shared" ref="D12:J12" si="2">SUM(D6:D11)</f>
        <v>8529.5</v>
      </c>
      <c r="E12" s="35">
        <f t="shared" si="2"/>
        <v>7832</v>
      </c>
      <c r="F12" s="35">
        <f t="shared" si="2"/>
        <v>16361.5</v>
      </c>
      <c r="G12" s="35">
        <f t="shared" si="2"/>
        <v>185</v>
      </c>
      <c r="H12" s="35">
        <f t="shared" si="2"/>
        <v>8315</v>
      </c>
      <c r="I12" s="35">
        <f t="shared" si="2"/>
        <v>7599</v>
      </c>
      <c r="J12" s="35">
        <f t="shared" si="2"/>
        <v>15914</v>
      </c>
    </row>
    <row r="14" spans="1:11">
      <c r="A14" s="149" t="s">
        <v>71</v>
      </c>
      <c r="B14" s="149"/>
      <c r="C14" s="149"/>
      <c r="D14" s="149"/>
      <c r="E14" s="149"/>
      <c r="F14" s="149"/>
    </row>
    <row r="15" spans="1:11" ht="82.5">
      <c r="A15" s="45" t="s">
        <v>31</v>
      </c>
      <c r="B15" s="44" t="s">
        <v>32</v>
      </c>
      <c r="C15" s="49" t="s">
        <v>68</v>
      </c>
      <c r="D15" s="43" t="s">
        <v>33</v>
      </c>
      <c r="E15" s="43" t="s">
        <v>34</v>
      </c>
      <c r="F15" s="43" t="s">
        <v>69</v>
      </c>
    </row>
    <row r="16" spans="1:11">
      <c r="A16" s="152">
        <v>1</v>
      </c>
      <c r="B16" s="150" t="s">
        <v>674</v>
      </c>
      <c r="C16" s="50" t="s">
        <v>66</v>
      </c>
      <c r="D16" s="32">
        <f>COUNTIFS('OCT-18'!B$5:B$164,"Team 1",'OCT-18'!D$5:D$164,"Anganwadi")</f>
        <v>7</v>
      </c>
      <c r="E16" s="32">
        <f>COUNTIFS('OCT-18'!B$5:B$164,"Team 1",'OCT-18'!D$5:D$164,"School")</f>
        <v>22</v>
      </c>
      <c r="F16" s="33">
        <f>SUMIF('OCT-18'!$B$5:$B$164,"Team 1",'OCT-18'!$I$5:$I$164)</f>
        <v>2901</v>
      </c>
    </row>
    <row r="17" spans="1:6">
      <c r="A17" s="153"/>
      <c r="B17" s="151"/>
      <c r="C17" s="50" t="s">
        <v>67</v>
      </c>
      <c r="D17" s="32">
        <f>COUNTIFS('OCT-18'!B$5:B$164,"Team 2",'OCT-18'!D$5:D$164,"Anganwadi")</f>
        <v>25</v>
      </c>
      <c r="E17" s="32">
        <f>COUNTIFS('OCT-18'!B$5:B$164,"Team 2",'OCT-18'!D$5:D$164,"School")</f>
        <v>15</v>
      </c>
      <c r="F17" s="33">
        <f>SUMIF('OCT-18'!$B$5:$B$164,"Team 2",'OCT-18'!$I$5:$I$164)</f>
        <v>2563</v>
      </c>
    </row>
    <row r="18" spans="1:6">
      <c r="A18" s="152">
        <v>2</v>
      </c>
      <c r="B18" s="150" t="s">
        <v>675</v>
      </c>
      <c r="C18" s="50" t="s">
        <v>66</v>
      </c>
      <c r="D18" s="32">
        <f>COUNTIFS('NOV-18'!B$5:B$164,"Team 1",'NOV-18'!D$5:D$164,"Anganwadi")</f>
        <v>11</v>
      </c>
      <c r="E18" s="32">
        <f>COUNTIFS('NOV-18'!B$5:B$164,"Team 1",'NOV-18'!D$5:D$164,"School")</f>
        <v>27</v>
      </c>
      <c r="F18" s="33">
        <f>SUMIF('NOV-18'!$B$5:$B$164,"Team 1",'NOV-18'!$I$5:$I$164)</f>
        <v>3115</v>
      </c>
    </row>
    <row r="19" spans="1:6">
      <c r="A19" s="153"/>
      <c r="B19" s="151"/>
      <c r="C19" s="50" t="s">
        <v>67</v>
      </c>
      <c r="D19" s="32">
        <f>COUNTIFS('NOV-18'!B$5:B$164,"Team 2",'NOV-18'!D$5:D$164,"Anganwadi")</f>
        <v>17</v>
      </c>
      <c r="E19" s="32">
        <f>COUNTIFS('NOV-18'!B$5:B$164,"Team 2",'NOV-18'!D$5:D$164,"School")</f>
        <v>26</v>
      </c>
      <c r="F19" s="33">
        <f>SUMIF('NOV-18'!$B$5:$B$164,"Team 2",'NOV-18'!$I$5:$I$164)</f>
        <v>2530</v>
      </c>
    </row>
    <row r="20" spans="1:6">
      <c r="A20" s="152">
        <v>3</v>
      </c>
      <c r="B20" s="150" t="s">
        <v>676</v>
      </c>
      <c r="C20" s="50" t="s">
        <v>66</v>
      </c>
      <c r="D20" s="32">
        <f>COUNTIFS('DEC-18'!B$5:B$164,"Team 1",'DEC-18'!D$5:D$164,"Anganwadi")</f>
        <v>51</v>
      </c>
      <c r="E20" s="32">
        <f>COUNTIFS('DEC-18'!B$5:B$164,"Team 1",'DEC-18'!D$5:D$164,"School")</f>
        <v>7</v>
      </c>
      <c r="F20" s="33">
        <f>SUMIF('DEC-18'!$B$5:$B$164,"Team 1",'DEC-18'!$I$5:$I$164)</f>
        <v>3283</v>
      </c>
    </row>
    <row r="21" spans="1:6">
      <c r="A21" s="153"/>
      <c r="B21" s="151"/>
      <c r="C21" s="50" t="s">
        <v>67</v>
      </c>
      <c r="D21" s="32">
        <f>COUNTIFS('DEC-18'!B$5:B$164,"Team 2",'DEC-18'!D$5:D$164,"Anganwadi")</f>
        <v>48</v>
      </c>
      <c r="E21" s="32">
        <f>COUNTIFS('DEC-18'!B$5:B$164,"Team 2",'DEC-18'!D$5:D$164,"School")</f>
        <v>5</v>
      </c>
      <c r="F21" s="33">
        <f>SUMIF('DEC-18'!$B$5:$B$164,"Team 2",'DEC-18'!$I$5:$I$164)</f>
        <v>2557</v>
      </c>
    </row>
    <row r="22" spans="1:6">
      <c r="A22" s="152">
        <v>4</v>
      </c>
      <c r="B22" s="150" t="s">
        <v>677</v>
      </c>
      <c r="C22" s="50" t="s">
        <v>66</v>
      </c>
      <c r="D22" s="32">
        <f>COUNTIFS('JAN-19'!B$5:B$164,"Team 1",'JAN-19'!D$5:D$164,"Anganwadi")</f>
        <v>34</v>
      </c>
      <c r="E22" s="32">
        <f>COUNTIFS('JAN-19'!B$5:B$164,"Team 1",'JAN-19'!D$5:D$164,"School")</f>
        <v>0</v>
      </c>
      <c r="F22" s="33">
        <f>SUMIF('JAN-19'!$B$5:$B$164,"Team 1",'JAN-19'!$I$5:$I$164)</f>
        <v>2600</v>
      </c>
    </row>
    <row r="23" spans="1:6">
      <c r="A23" s="153"/>
      <c r="B23" s="151"/>
      <c r="C23" s="50" t="s">
        <v>67</v>
      </c>
      <c r="D23" s="32">
        <f>COUNTIFS('JAN-19'!B$5:B$164,"Team 2",'JAN-19'!D$5:D$164,"Anganwadi")</f>
        <v>23</v>
      </c>
      <c r="E23" s="32">
        <f>COUNTIFS('JAN-19'!B$5:B$164,"Team 2",'JAN-19'!D$5:D$164,"School")</f>
        <v>13</v>
      </c>
      <c r="F23" s="33">
        <f>SUMIF('JAN-19'!$B$5:$B$164,"Team 2",'JAN-19'!$I$5:$I$164)</f>
        <v>2288</v>
      </c>
    </row>
    <row r="24" spans="1:6">
      <c r="A24" s="152">
        <v>5</v>
      </c>
      <c r="B24" s="150" t="s">
        <v>678</v>
      </c>
      <c r="C24" s="50" t="s">
        <v>66</v>
      </c>
      <c r="D24" s="32">
        <f>COUNTIFS('FEB''19'!B$5:B$164,"Team 1",'FEB''19'!D$5:D$164,"Anganwadi")</f>
        <v>13</v>
      </c>
      <c r="E24" s="32">
        <f>COUNTIFS('FEB''19'!B$5:B$164,"Team 1",'FEB''19'!D$5:D$164,"School")</f>
        <v>15</v>
      </c>
      <c r="F24" s="33">
        <f>SUMIF('FEB''19'!$B$5:$B$164,"Team 1",'FEB''19'!$I$5:$I$164)</f>
        <v>3257</v>
      </c>
    </row>
    <row r="25" spans="1:6">
      <c r="A25" s="153"/>
      <c r="B25" s="151"/>
      <c r="C25" s="50" t="s">
        <v>67</v>
      </c>
      <c r="D25" s="32">
        <f>COUNTIFS('FEB''19'!B$5:B$164,"Team 2",'FEB''19'!D$5:D$164,"Anganwadi")</f>
        <v>30</v>
      </c>
      <c r="E25" s="32">
        <f>COUNTIFS('FEB''19'!B$5:B$164,"Team 2",'FEB''19'!D$5:D$164,"School")</f>
        <v>7</v>
      </c>
      <c r="F25" s="33">
        <f>SUMIF('FEB''19'!$B$5:$B$164,"Team 2",'FEB''19'!$I$5:$I$164)</f>
        <v>3096</v>
      </c>
    </row>
    <row r="26" spans="1:6">
      <c r="A26" s="152">
        <v>6</v>
      </c>
      <c r="B26" s="150" t="s">
        <v>679</v>
      </c>
      <c r="C26" s="50" t="s">
        <v>66</v>
      </c>
      <c r="D26" s="32">
        <f>COUNTIFS('MAR''19'!B$5:B$164,"Team 1",'MAR''19'!D$5:D$164,"Anganwadi")</f>
        <v>13</v>
      </c>
      <c r="E26" s="32">
        <f>COUNTIFS('MAR''19'!B$5:B$164,"Team 1",'MAR''19'!D$5:D$164,"School")</f>
        <v>24</v>
      </c>
      <c r="F26" s="33">
        <f>SUMIF('MAR''19'!$B$5:$B$164,"Team 1",'MAR''19'!$I$5:$I$164)</f>
        <v>2519</v>
      </c>
    </row>
    <row r="27" spans="1:6">
      <c r="A27" s="153"/>
      <c r="B27" s="151"/>
      <c r="C27" s="50" t="s">
        <v>67</v>
      </c>
      <c r="D27" s="32">
        <f>COUNTIFS('MAR''19'!B$5:B$164,"Team 2",'MAR''19'!D$5:D$164,"Anganwadi")</f>
        <v>5</v>
      </c>
      <c r="E27" s="32">
        <f>COUNTIFS('MAR''19'!B$5:B$164,"Team 2",'MAR''19'!D$5:D$164,"School")</f>
        <v>18</v>
      </c>
      <c r="F27" s="33">
        <f>SUMIF('MAR''19'!$B$5:$B$164,"Team 2",'MAR''19'!$I$5:$I$164)</f>
        <v>2397</v>
      </c>
    </row>
    <row r="28" spans="1:6">
      <c r="A28" s="42" t="s">
        <v>42</v>
      </c>
      <c r="B28" s="42"/>
      <c r="C28" s="42"/>
      <c r="D28" s="42">
        <f>SUM(D16:D27)</f>
        <v>277</v>
      </c>
      <c r="E28" s="42">
        <f>SUM(E16:E27)</f>
        <v>179</v>
      </c>
      <c r="F28" s="42">
        <f>SUM(F16:F27)</f>
        <v>33106</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7"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2018-12-24T06:04:58Z</dcterms:modified>
</cp:coreProperties>
</file>