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84" i="21"/>
  <c r="I83"/>
  <c r="I82"/>
  <c r="I81"/>
  <c r="I80"/>
  <c r="I79"/>
  <c r="I78"/>
  <c r="I77"/>
  <c r="I76"/>
  <c r="I75"/>
  <c r="I74"/>
  <c r="I73"/>
  <c r="I72"/>
  <c r="I71"/>
  <c r="I70"/>
  <c r="I69"/>
  <c r="I68"/>
  <c r="I67"/>
  <c r="I66"/>
  <c r="I65"/>
  <c r="I64"/>
  <c r="I63"/>
  <c r="I62"/>
  <c r="I61"/>
  <c r="I60"/>
  <c r="I59"/>
  <c r="I58"/>
  <c r="I57"/>
  <c r="I56"/>
  <c r="I55"/>
  <c r="I54"/>
  <c r="I53"/>
  <c r="I52"/>
  <c r="I51"/>
  <c r="I50"/>
  <c r="I49"/>
  <c r="I48"/>
  <c r="I85"/>
  <c r="I47"/>
  <c r="I46"/>
  <c r="I45"/>
  <c r="I44"/>
  <c r="I43"/>
  <c r="I42"/>
  <c r="I41"/>
  <c r="I40"/>
  <c r="I39"/>
  <c r="I38"/>
  <c r="I37"/>
  <c r="I36"/>
  <c r="I35"/>
  <c r="I97" i="20" l="1"/>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34" i="21"/>
  <c r="I33"/>
  <c r="I32"/>
  <c r="I31"/>
  <c r="I30"/>
  <c r="I29"/>
  <c r="I28"/>
  <c r="I27"/>
  <c r="I26"/>
  <c r="I25"/>
  <c r="I24"/>
  <c r="I23"/>
  <c r="I22"/>
  <c r="I21"/>
  <c r="I20"/>
  <c r="I19"/>
  <c r="I18"/>
  <c r="I17"/>
  <c r="I16"/>
  <c r="I15"/>
  <c r="I14"/>
  <c r="I13"/>
  <c r="I11"/>
  <c r="I10"/>
  <c r="I9"/>
  <c r="I106" i="19"/>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0"/>
  <c r="I19"/>
  <c r="I18"/>
  <c r="I17"/>
  <c r="I16"/>
  <c r="I15"/>
  <c r="I14"/>
  <c r="I13"/>
  <c r="I12"/>
  <c r="I11"/>
  <c r="I10"/>
  <c r="I9"/>
  <c r="I8"/>
  <c r="I7"/>
  <c r="I6"/>
  <c r="I5"/>
  <c r="I26" i="18"/>
  <c r="I46" i="17"/>
  <c r="I47"/>
  <c r="I12" i="21" l="1"/>
  <c r="I8"/>
  <c r="I7" l="1"/>
  <c r="I6"/>
  <c r="I5"/>
  <c r="I75" i="17" l="1"/>
  <c r="I74"/>
  <c r="I73"/>
  <c r="I72"/>
  <c r="I71"/>
  <c r="I70"/>
  <c r="I69"/>
  <c r="I68"/>
  <c r="I60"/>
  <c r="I61"/>
  <c r="I62"/>
  <c r="I63"/>
  <c r="I64"/>
  <c r="I65"/>
  <c r="I66"/>
  <c r="I67"/>
  <c r="I59"/>
  <c r="I58"/>
  <c r="I57"/>
  <c r="I56"/>
  <c r="I55"/>
  <c r="I54"/>
  <c r="I53"/>
  <c r="I52"/>
  <c r="I51"/>
  <c r="I50"/>
  <c r="I49"/>
  <c r="I48"/>
  <c r="I142" i="18" l="1"/>
  <c r="I141"/>
  <c r="I140"/>
  <c r="I139"/>
  <c r="I138"/>
  <c r="I137"/>
  <c r="I136"/>
  <c r="I135"/>
  <c r="I134"/>
  <c r="I133"/>
  <c r="I132"/>
  <c r="I131"/>
  <c r="I130"/>
  <c r="I129"/>
  <c r="I128"/>
  <c r="I127"/>
  <c r="I126"/>
  <c r="I125"/>
  <c r="I124"/>
  <c r="I123"/>
  <c r="I122"/>
  <c r="I121"/>
  <c r="I120"/>
  <c r="I119"/>
  <c r="I118"/>
  <c r="I117"/>
  <c r="I114"/>
  <c r="I113"/>
  <c r="I112"/>
  <c r="I111"/>
  <c r="I110"/>
  <c r="I109"/>
  <c r="I108"/>
  <c r="I107"/>
  <c r="I106"/>
  <c r="I105"/>
  <c r="I104"/>
  <c r="I103"/>
  <c r="I102"/>
  <c r="I101"/>
  <c r="I100"/>
  <c r="I99"/>
  <c r="I98"/>
  <c r="I97"/>
  <c r="I96"/>
  <c r="I94"/>
  <c r="I93"/>
  <c r="I92"/>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5"/>
  <c r="I24"/>
  <c r="I23"/>
  <c r="I22"/>
  <c r="I21"/>
  <c r="I20"/>
  <c r="I19"/>
  <c r="I18"/>
  <c r="I17"/>
  <c r="I16"/>
  <c r="I15"/>
  <c r="I14"/>
  <c r="I13"/>
  <c r="I12"/>
  <c r="I11"/>
  <c r="I10"/>
  <c r="I9"/>
  <c r="I8"/>
  <c r="I7"/>
  <c r="I6"/>
  <c r="I5"/>
  <c r="I74" i="5" l="1"/>
  <c r="I73"/>
  <c r="I72"/>
  <c r="I71"/>
  <c r="I70"/>
  <c r="I69"/>
  <c r="I68"/>
  <c r="I67"/>
  <c r="I66"/>
  <c r="I65"/>
  <c r="I64"/>
  <c r="I63"/>
  <c r="I62"/>
  <c r="I61"/>
  <c r="I60"/>
  <c r="I59"/>
  <c r="I58"/>
  <c r="I57"/>
  <c r="I56"/>
  <c r="I55"/>
  <c r="I54"/>
  <c r="I53"/>
  <c r="I52"/>
  <c r="I51"/>
  <c r="I44" i="17"/>
  <c r="I42"/>
  <c r="I40"/>
  <c r="I39"/>
  <c r="I37"/>
  <c r="I35"/>
  <c r="I33"/>
  <c r="I31"/>
  <c r="I29"/>
  <c r="I28"/>
  <c r="I27" l="1"/>
  <c r="I16"/>
  <c r="I26" l="1"/>
  <c r="I25"/>
  <c r="I24"/>
  <c r="I22"/>
  <c r="I21"/>
  <c r="I20"/>
  <c r="I19"/>
  <c r="I18"/>
  <c r="I17"/>
  <c r="I15"/>
  <c r="I14"/>
  <c r="I13"/>
  <c r="I12"/>
  <c r="I11"/>
  <c r="I10"/>
  <c r="I9"/>
  <c r="I8"/>
  <c r="I7"/>
  <c r="I6"/>
  <c r="I5"/>
  <c r="I50" i="5"/>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45" i="17"/>
  <c r="I43"/>
  <c r="I41"/>
  <c r="I36"/>
  <c r="I34"/>
  <c r="I32"/>
  <c r="I38"/>
  <c r="I30"/>
  <c r="I8" i="5" l="1"/>
  <c r="I7"/>
  <c r="I6"/>
  <c r="I5"/>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41" i="20"/>
  <c r="I142"/>
  <c r="I143"/>
  <c r="I144"/>
  <c r="I145"/>
  <c r="I146"/>
  <c r="I147"/>
  <c r="I148"/>
  <c r="I149"/>
  <c r="I150"/>
  <c r="I151"/>
  <c r="I152"/>
  <c r="I153"/>
  <c r="I154"/>
  <c r="I155"/>
  <c r="I156"/>
  <c r="I157"/>
  <c r="I158"/>
  <c r="I159"/>
  <c r="I160"/>
  <c r="I161"/>
  <c r="I162"/>
  <c r="I149" i="19"/>
  <c r="I150"/>
  <c r="I151"/>
  <c r="I152"/>
  <c r="I153"/>
  <c r="I154"/>
  <c r="I155"/>
  <c r="I156"/>
  <c r="I157"/>
  <c r="I158"/>
  <c r="I159"/>
  <c r="I160"/>
  <c r="I161"/>
  <c r="I162"/>
  <c r="I163"/>
  <c r="I164"/>
  <c r="I163" i="17"/>
  <c r="I164"/>
  <c r="I164" i="5"/>
  <c r="I148" i="21"/>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D167" i="20"/>
  <c r="D166"/>
  <c r="H165"/>
  <c r="G165"/>
  <c r="C165"/>
  <c r="I164"/>
  <c r="I163"/>
  <c r="D167" i="19"/>
  <c r="D166"/>
  <c r="H165"/>
  <c r="G165"/>
  <c r="C165"/>
  <c r="F23" i="11"/>
  <c r="D167" i="18"/>
  <c r="D166"/>
  <c r="H165"/>
  <c r="G165"/>
  <c r="C165"/>
  <c r="F20" i="11"/>
  <c r="D167" i="17"/>
  <c r="D166"/>
  <c r="H165"/>
  <c r="G165"/>
  <c r="C165"/>
  <c r="F18" i="11"/>
  <c r="C2"/>
  <c r="I2"/>
  <c r="F2"/>
  <c r="F22" l="1"/>
  <c r="F21"/>
  <c r="F26"/>
  <c r="F19"/>
  <c r="F27"/>
  <c r="F25"/>
  <c r="F24"/>
  <c r="I165" i="20"/>
  <c r="I165" i="17"/>
  <c r="I165" i="21"/>
  <c r="I165" i="19"/>
  <c r="I165" i="18"/>
  <c r="H12" i="11"/>
  <c r="G12"/>
  <c r="D12"/>
  <c r="E12"/>
  <c r="I12"/>
  <c r="F11"/>
  <c r="J11"/>
  <c r="J10"/>
  <c r="F10"/>
  <c r="F9"/>
  <c r="J9"/>
  <c r="F8"/>
  <c r="J8"/>
  <c r="J7"/>
  <c r="F7"/>
  <c r="F6"/>
  <c r="J6"/>
  <c r="C12" l="1"/>
  <c r="F12"/>
  <c r="J12"/>
  <c r="F16"/>
  <c r="I165" i="5"/>
  <c r="F17" i="11"/>
  <c r="F28" l="1"/>
</calcChain>
</file>

<file path=xl/sharedStrings.xml><?xml version="1.0" encoding="utf-8"?>
<sst xmlns="http://schemas.openxmlformats.org/spreadsheetml/2006/main" count="5370" uniqueCount="819">
  <si>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</si>
  <si>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</si>
  <si>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</si>
  <si>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</si>
  <si>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</si>
  <si>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</si>
  <si>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</si>
  <si>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</si>
  <si>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</si>
  <si>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</si>
  <si>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</si>
  <si>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</si>
  <si>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</si>
  <si>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</si>
  <si>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</si>
  <si>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</si>
  <si>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</si>
  <si>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</si>
  <si>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</si>
  <si>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</si>
  <si>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</si>
  <si>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</si>
  <si>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</si>
  <si>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</si>
  <si>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</si>
  <si>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</si>
  <si>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</si>
  <si>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</si>
  <si>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</si>
  <si>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</si>
  <si>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</si>
  <si>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</si>
  <si>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</si>
  <si>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</si>
  <si>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</si>
  <si>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</si>
  <si>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</si>
  <si>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</si>
  <si>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</si>
  <si>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</si>
  <si>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</si>
  <si>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</si>
  <si>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</si>
  <si>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</si>
  <si>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</si>
  <si>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</si>
  <si>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</si>
  <si>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</si>
  <si>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</si>
  <si>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</si>
  <si>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</si>
  <si>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</si>
  <si>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</si>
  <si>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</si>
  <si>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</si>
  <si>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</si>
  <si>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</si>
  <si>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</si>
  <si>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</si>
  <si>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</si>
  <si>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</si>
  <si>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</si>
  <si>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</si>
  <si>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</si>
  <si>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</si>
  <si>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</si>
  <si>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</si>
  <si>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</si>
  <si>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</si>
  <si>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</si>
  <si>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</si>
  <si>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</si>
  <si>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</si>
  <si>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Lakhimpur</t>
  </si>
  <si>
    <t>Nowboicha</t>
  </si>
  <si>
    <t>Arupjyoti Bhuyan</t>
  </si>
  <si>
    <t>Dr. Dhurbajyoti Borah</t>
  </si>
  <si>
    <t>Dr. Abilasha Choudhuri</t>
  </si>
  <si>
    <t>Rupam Gogoi</t>
  </si>
  <si>
    <t>Leena Prava Sonowal</t>
  </si>
  <si>
    <t>Dr. Sujata Rani Nayak</t>
  </si>
  <si>
    <t>Dr. Arju Rahman</t>
  </si>
  <si>
    <t>Susmita Buragohain</t>
  </si>
  <si>
    <t>Jeena Hazarika</t>
  </si>
  <si>
    <t>AWC</t>
  </si>
  <si>
    <t>LP</t>
  </si>
  <si>
    <t>ME</t>
  </si>
  <si>
    <t>HS</t>
  </si>
  <si>
    <t>UP</t>
  </si>
  <si>
    <t>High</t>
  </si>
  <si>
    <t>high</t>
  </si>
  <si>
    <t>Kharkati</t>
  </si>
  <si>
    <t>Dipali Hazarika</t>
  </si>
  <si>
    <t>Dipti Hazarika</t>
  </si>
  <si>
    <t>Khalihamari</t>
  </si>
  <si>
    <t>Deubil Joriguri</t>
  </si>
  <si>
    <t>Rupali Gosh</t>
  </si>
  <si>
    <t>Kholihamari</t>
  </si>
  <si>
    <t>2 No Kholihamari</t>
  </si>
  <si>
    <t>Laboinya Saikia</t>
  </si>
  <si>
    <t xml:space="preserve">Khatoni </t>
  </si>
  <si>
    <t>Podmeswari Borah</t>
  </si>
  <si>
    <t xml:space="preserve">Khagori </t>
  </si>
  <si>
    <t>Biroda Gogoi</t>
  </si>
  <si>
    <t>Tuesday</t>
  </si>
  <si>
    <t>Wednesday</t>
  </si>
  <si>
    <t>Thursday</t>
  </si>
  <si>
    <t>Friday</t>
  </si>
  <si>
    <t>Saturday</t>
  </si>
  <si>
    <t>Monday</t>
  </si>
  <si>
    <t xml:space="preserve">Nowboicha </t>
  </si>
  <si>
    <t>Lakhimai Bhuyan</t>
  </si>
  <si>
    <t>Uttara Gogoi</t>
  </si>
  <si>
    <t>1 No Lathow samsoru uttarkari</t>
  </si>
  <si>
    <t>Junu Saikia Bora</t>
  </si>
  <si>
    <t>kari</t>
  </si>
  <si>
    <t>Kotoki Chuk</t>
  </si>
  <si>
    <t>Jahera Khatun</t>
  </si>
  <si>
    <t>Debalota Saikia</t>
  </si>
  <si>
    <t xml:space="preserve">2 No kuwadonga </t>
  </si>
  <si>
    <t>Junaki Dhan</t>
  </si>
  <si>
    <t>Adivasi Chuk</t>
  </si>
  <si>
    <t xml:space="preserve">Uttar Nowboicha </t>
  </si>
  <si>
    <t>Monika Chandiguria</t>
  </si>
  <si>
    <t>1 No kowadonga</t>
  </si>
  <si>
    <t>Anjali Talukdar</t>
  </si>
  <si>
    <t>Lothow Gandhali</t>
  </si>
  <si>
    <t>Lothow Jurhotia</t>
  </si>
  <si>
    <t>kolakhua 3 No B</t>
  </si>
  <si>
    <t>Bulirani Sarkar</t>
  </si>
  <si>
    <t xml:space="preserve">kolakhua </t>
  </si>
  <si>
    <t>kisore Biswas</t>
  </si>
  <si>
    <t>Pub kolakhua</t>
  </si>
  <si>
    <t>Bhubeneswari Biswas</t>
  </si>
  <si>
    <t xml:space="preserve">Dolohat </t>
  </si>
  <si>
    <t xml:space="preserve">1 No kolakhua </t>
  </si>
  <si>
    <t xml:space="preserve">Dolohat Digphukuri </t>
  </si>
  <si>
    <t xml:space="preserve">Rajali Digphukuri </t>
  </si>
  <si>
    <t>Junmoni konwar</t>
  </si>
  <si>
    <t xml:space="preserve">2 No Solmoria </t>
  </si>
  <si>
    <t>2 No Solmoria konwarpur</t>
  </si>
  <si>
    <t>Bibi Borah</t>
  </si>
  <si>
    <t>Runu Saikia</t>
  </si>
  <si>
    <t>Balijan Dambukial</t>
  </si>
  <si>
    <t>Gohaikhat Balijan</t>
  </si>
  <si>
    <t>Sumoni</t>
  </si>
  <si>
    <t>Puhina Horo</t>
  </si>
  <si>
    <t xml:space="preserve">Bharalua Kochari </t>
  </si>
  <si>
    <t>Sabita Saikia</t>
  </si>
  <si>
    <t>Kalpana Das</t>
  </si>
  <si>
    <t>Bolero</t>
  </si>
  <si>
    <t>Bonti Devi</t>
  </si>
  <si>
    <t>Nilima Pathak / P. Borah</t>
  </si>
  <si>
    <t>9435277261 /8011443022</t>
  </si>
  <si>
    <t>Panigaon</t>
  </si>
  <si>
    <t>Panigaon HSS</t>
  </si>
  <si>
    <t>HSS</t>
  </si>
  <si>
    <t>Kunja Bhuyan</t>
  </si>
  <si>
    <t>Manju Bora</t>
  </si>
  <si>
    <t>Azad S/D</t>
  </si>
  <si>
    <t>Arupa Lahan</t>
  </si>
  <si>
    <t>Sonardheki</t>
  </si>
  <si>
    <t>Mamoni Kalita</t>
  </si>
  <si>
    <t>Monika Sonowal</t>
  </si>
  <si>
    <t>Medhichuk</t>
  </si>
  <si>
    <t>Jugalpur</t>
  </si>
  <si>
    <t>Chanu Saikia</t>
  </si>
  <si>
    <t>Rahela Das</t>
  </si>
  <si>
    <t>Chandrapur</t>
  </si>
  <si>
    <t>Borchola</t>
  </si>
  <si>
    <t>Lakheswari Bora</t>
  </si>
  <si>
    <t>Rajeya Khatun</t>
  </si>
  <si>
    <t>Sageda Khatun</t>
  </si>
  <si>
    <t>Lakeswari Bora</t>
  </si>
  <si>
    <t>Jamela Begum</t>
  </si>
  <si>
    <t>Pachim Balitika</t>
  </si>
  <si>
    <t>Hafeja Khatun</t>
  </si>
  <si>
    <t>Uttar Pandhuwa</t>
  </si>
  <si>
    <t>Garchiga</t>
  </si>
  <si>
    <t>Safia Khatun</t>
  </si>
  <si>
    <t>Pachim Pandhowa Kubet Suburi</t>
  </si>
  <si>
    <t>Sajida Khatun</t>
  </si>
  <si>
    <t xml:space="preserve">Pandhowa Pava </t>
  </si>
  <si>
    <t>Jaida Khatun</t>
  </si>
  <si>
    <t>Dakhin Pandhowa Neharu</t>
  </si>
  <si>
    <t>1 No Pandhowa</t>
  </si>
  <si>
    <t>2 No Pandhowa</t>
  </si>
  <si>
    <t>Muslimpur</t>
  </si>
  <si>
    <t>Muslimpur Madrasa</t>
  </si>
  <si>
    <t>Borgula Ahmed Chuburi</t>
  </si>
  <si>
    <t>Madhya Mohguli</t>
  </si>
  <si>
    <t>Pabha Forest</t>
  </si>
  <si>
    <t>2 No Mohghuli</t>
  </si>
  <si>
    <t>Swapna Bora</t>
  </si>
  <si>
    <t>Khoga</t>
  </si>
  <si>
    <t>Mrijumoni Bora</t>
  </si>
  <si>
    <t>Acherikhana Kalitagaon LP(Acherikhana LP)</t>
  </si>
  <si>
    <t>Pub Telahi(Khoga LP)</t>
  </si>
  <si>
    <t>Magurmari(Tinishuti LP)</t>
  </si>
  <si>
    <t>Binada Phukan ME( Amguri LP)</t>
  </si>
  <si>
    <t>Bhaskar HS(Borchoria Lp, Malbhug Buragohain ME)</t>
  </si>
  <si>
    <t>Oct'2018</t>
  </si>
  <si>
    <t>Putumai Dutta</t>
  </si>
  <si>
    <t>Amtola</t>
  </si>
  <si>
    <t>Konaklota Gogoi</t>
  </si>
  <si>
    <t>Ronjita Doley</t>
  </si>
  <si>
    <t>Duluvongakhua Doloni LP</t>
  </si>
  <si>
    <t>Amtola Majgaon LP</t>
  </si>
  <si>
    <t>Monjula Dutta</t>
  </si>
  <si>
    <t>Amtola Nahorbari LP</t>
  </si>
  <si>
    <t>Minu Lagasu</t>
  </si>
  <si>
    <t>Amtola Vekali LP</t>
  </si>
  <si>
    <t>Joinpur  LP</t>
  </si>
  <si>
    <t>Champa Das</t>
  </si>
  <si>
    <t>2 No Jorkhat Bonia Gaon LP</t>
  </si>
  <si>
    <t>Dipamoni Kalita</t>
  </si>
  <si>
    <t>Amtola LP</t>
  </si>
  <si>
    <t>Milonjyoti ME</t>
  </si>
  <si>
    <t>Hulla Borah LP</t>
  </si>
  <si>
    <t>Basanta Borah LP</t>
  </si>
  <si>
    <t>Na Bhagania Duarpar LP</t>
  </si>
  <si>
    <t>Amtola Bisnupur LP</t>
  </si>
  <si>
    <t>Rita Hazarika</t>
  </si>
  <si>
    <t>Malual Santipur LP</t>
  </si>
  <si>
    <t>Pachim Nowboicha</t>
  </si>
  <si>
    <t>Sonapur</t>
  </si>
  <si>
    <t>Ashima Saikia</t>
  </si>
  <si>
    <t>Bitu Borah</t>
  </si>
  <si>
    <t>Haribor Doloni</t>
  </si>
  <si>
    <t>Nirola Gogoi</t>
  </si>
  <si>
    <t>Bisnuram Bailung ME( 404 No Horibor Nahoroni LP)</t>
  </si>
  <si>
    <t>Ulubari</t>
  </si>
  <si>
    <t>Kakotitup</t>
  </si>
  <si>
    <t>Makhani Buragohain</t>
  </si>
  <si>
    <t>Leela Kanta( 1 No Singramari LP)</t>
  </si>
  <si>
    <t xml:space="preserve">Santipur </t>
  </si>
  <si>
    <t>Dolopa Pathar</t>
  </si>
  <si>
    <t>Mintumoni Saikia</t>
  </si>
  <si>
    <t>Rumi Choliha</t>
  </si>
  <si>
    <t>Pahumara</t>
  </si>
  <si>
    <t>Bina Neog</t>
  </si>
  <si>
    <t>Pabha Mathaguri</t>
  </si>
  <si>
    <t xml:space="preserve">Krishnapur </t>
  </si>
  <si>
    <t>Krishnapur Janajati</t>
  </si>
  <si>
    <t xml:space="preserve">46 No Tunijan Grant </t>
  </si>
  <si>
    <t>Smity Purty</t>
  </si>
  <si>
    <t xml:space="preserve">Tunijan Adibasi </t>
  </si>
  <si>
    <t xml:space="preserve">Kherbari </t>
  </si>
  <si>
    <t xml:space="preserve">Nizarapar Adibasi </t>
  </si>
  <si>
    <t>Nizarapar</t>
  </si>
  <si>
    <t>Champa Baruah</t>
  </si>
  <si>
    <t>Joyada Boruah</t>
  </si>
  <si>
    <t xml:space="preserve">Pub Phulbari Girls </t>
  </si>
  <si>
    <t xml:space="preserve">Madhya Gopalpur </t>
  </si>
  <si>
    <t>Bhagyawati Devi</t>
  </si>
  <si>
    <t xml:space="preserve">Gopalpur Na satra </t>
  </si>
  <si>
    <t>Phulbari Gorkha</t>
  </si>
  <si>
    <t>Sagarpur</t>
  </si>
  <si>
    <t>Ranu Bora</t>
  </si>
  <si>
    <t>Tutumoni Bhuyan</t>
  </si>
  <si>
    <t xml:space="preserve">Gopalpur </t>
  </si>
  <si>
    <t xml:space="preserve">No 1 Bokanadi </t>
  </si>
  <si>
    <t>Bokanadi</t>
  </si>
  <si>
    <t>Punya Hazarika</t>
  </si>
  <si>
    <t xml:space="preserve">Bhugpuria </t>
  </si>
  <si>
    <t xml:space="preserve">Santi Ashram </t>
  </si>
  <si>
    <t>Jun Chekonidhora</t>
  </si>
  <si>
    <t>Santi Ashram Janajati</t>
  </si>
  <si>
    <t xml:space="preserve">3 No bogibil </t>
  </si>
  <si>
    <t xml:space="preserve">Bhitoripam </t>
  </si>
  <si>
    <t xml:space="preserve">Tilak Rai </t>
  </si>
  <si>
    <t xml:space="preserve">44 No Ronga Reserve </t>
  </si>
  <si>
    <t xml:space="preserve">Hariprasad Grant </t>
  </si>
  <si>
    <t>Radhika Chetry</t>
  </si>
  <si>
    <t>Nov'18</t>
  </si>
  <si>
    <t>603 No Phulbari LP</t>
  </si>
  <si>
    <t>Phulbari</t>
  </si>
  <si>
    <t>Nivarani Borah</t>
  </si>
  <si>
    <t>Anjali Phukan</t>
  </si>
  <si>
    <t>Dhemagarh Janajati</t>
  </si>
  <si>
    <t>Niva Bora</t>
  </si>
  <si>
    <t xml:space="preserve">Dhemagarh Nisi </t>
  </si>
  <si>
    <t>Naharonidham</t>
  </si>
  <si>
    <t>Anima Gogoi</t>
  </si>
  <si>
    <t>Simanta Pahari Naharoni Rajgrah</t>
  </si>
  <si>
    <t>1 No Hatiamora</t>
  </si>
  <si>
    <t>Rekha Bhuyan</t>
  </si>
  <si>
    <t xml:space="preserve">Udaypur </t>
  </si>
  <si>
    <t>Hatiamora</t>
  </si>
  <si>
    <t>710 No Kamalpur</t>
  </si>
  <si>
    <t>Binu Deka Barua</t>
  </si>
  <si>
    <t xml:space="preserve">Phulbari Grils </t>
  </si>
  <si>
    <t xml:space="preserve">Gyandeep </t>
  </si>
  <si>
    <t>Rumi Saikia</t>
  </si>
  <si>
    <t>1 No Majgaon Konekeswar Borah</t>
  </si>
  <si>
    <t>2 No Majgaon</t>
  </si>
  <si>
    <t>Dakhin Phulbari</t>
  </si>
  <si>
    <t>Gopalpur Dhemagrah</t>
  </si>
  <si>
    <t>Dhemagarh</t>
  </si>
  <si>
    <t>Anuprava Dutta</t>
  </si>
  <si>
    <t>Sabitri Phukan</t>
  </si>
  <si>
    <t xml:space="preserve">Madhabpur </t>
  </si>
  <si>
    <t xml:space="preserve">Krishnadev </t>
  </si>
  <si>
    <t xml:space="preserve">1 no Dhemagrah </t>
  </si>
  <si>
    <t>mina Borah Mudoi</t>
  </si>
  <si>
    <t>Dhemagrah Balijan</t>
  </si>
  <si>
    <t>Pub Phulbari ME</t>
  </si>
  <si>
    <t>Pub Phulbari High</t>
  </si>
  <si>
    <t>Kulamua Balijan Missing</t>
  </si>
  <si>
    <t>Majgaon</t>
  </si>
  <si>
    <t>Amtola Vekali</t>
  </si>
  <si>
    <t>Joinpur</t>
  </si>
  <si>
    <t xml:space="preserve">2 No Jorkhat </t>
  </si>
  <si>
    <t>Amtola Gopalpur Jamuguri</t>
  </si>
  <si>
    <t>Bongaon</t>
  </si>
  <si>
    <t>Malual Missing</t>
  </si>
  <si>
    <t xml:space="preserve">103 No Amtola Bisnupur </t>
  </si>
  <si>
    <t xml:space="preserve">Malual Santipur </t>
  </si>
  <si>
    <t>Biswamati Mili</t>
  </si>
  <si>
    <t>462 No Singra Miri LP</t>
  </si>
  <si>
    <t xml:space="preserve">singra Khabali </t>
  </si>
  <si>
    <t>Dupar Missing LP</t>
  </si>
  <si>
    <t>Mothoukhur LP</t>
  </si>
  <si>
    <t>Anumai Noroh</t>
  </si>
  <si>
    <t xml:space="preserve">Ahumoni </t>
  </si>
  <si>
    <t>Sri Manta Sankardev LP</t>
  </si>
  <si>
    <t>Dipanjali Mili</t>
  </si>
  <si>
    <t>Borgoya Gendhali LP</t>
  </si>
  <si>
    <t>Kalaguri LP</t>
  </si>
  <si>
    <t>Pandhowa High</t>
  </si>
  <si>
    <t>Safia khatun</t>
  </si>
  <si>
    <t>2 No.Borgula</t>
  </si>
  <si>
    <t xml:space="preserve">Kawai Bhuruka </t>
  </si>
  <si>
    <t>Salmora</t>
  </si>
  <si>
    <t>Purnima Saikia</t>
  </si>
  <si>
    <t>Reshma Pegu</t>
  </si>
  <si>
    <t>Uttar Mohguli LP</t>
  </si>
  <si>
    <t>Mallika Khatun</t>
  </si>
  <si>
    <t>Gaon Bura Chuk LP</t>
  </si>
  <si>
    <t>Kothalguri LP</t>
  </si>
  <si>
    <t>Anjuma Deuri</t>
  </si>
  <si>
    <t>Garchiga LP</t>
  </si>
  <si>
    <t>716 No Bamungoya LP</t>
  </si>
  <si>
    <t>Gita Tayeng</t>
  </si>
  <si>
    <t>Madhya Mohguli LP</t>
  </si>
  <si>
    <t>Momtaz Begum</t>
  </si>
  <si>
    <t>Pandhowa LP</t>
  </si>
  <si>
    <t>Anuwara Begum</t>
  </si>
  <si>
    <t>Garchiga Tribel High(Garchiga ME)</t>
  </si>
  <si>
    <t>Tiokia</t>
  </si>
  <si>
    <t>Monita Hazarika</t>
  </si>
  <si>
    <t>Borbil Baligaon</t>
  </si>
  <si>
    <t>Padma Doley</t>
  </si>
  <si>
    <t>Pachim kharkati  ME</t>
  </si>
  <si>
    <t>Pachim Ronganadi High</t>
  </si>
  <si>
    <t>Konaklota Balika ME</t>
  </si>
  <si>
    <t>Borbil Baligaon LP</t>
  </si>
  <si>
    <t>Pachim Kharkati LP</t>
  </si>
  <si>
    <t>A.D.K High</t>
  </si>
  <si>
    <t>Jorkhat Balijan dambukial  ME</t>
  </si>
  <si>
    <t>714 No Dambukial Balijan LP</t>
  </si>
  <si>
    <t>Gohaikhat Balijan LP</t>
  </si>
  <si>
    <t>Sabitri Saikia</t>
  </si>
  <si>
    <t xml:space="preserve">Borphukuri </t>
  </si>
  <si>
    <t>18120610602</t>
  </si>
  <si>
    <t>Sariahbari</t>
  </si>
  <si>
    <t>Bharoti Borah</t>
  </si>
  <si>
    <t xml:space="preserve">675 No Singra Baliding </t>
  </si>
  <si>
    <t>18120611401</t>
  </si>
  <si>
    <t>Singra Baliding</t>
  </si>
  <si>
    <t xml:space="preserve">Singra </t>
  </si>
  <si>
    <t>18120611402</t>
  </si>
  <si>
    <t>Silonibari</t>
  </si>
  <si>
    <t>18120610701</t>
  </si>
  <si>
    <t>Bisnuram Adrasa Gaon</t>
  </si>
  <si>
    <t>Bisnuram Shankardev</t>
  </si>
  <si>
    <t>1 No Sariahbari</t>
  </si>
  <si>
    <t>18120611302</t>
  </si>
  <si>
    <t xml:space="preserve">Silonibari Bonua </t>
  </si>
  <si>
    <t>18120610507</t>
  </si>
  <si>
    <t>18120611306</t>
  </si>
  <si>
    <t xml:space="preserve">Patbari </t>
  </si>
  <si>
    <t>Hatikhuti</t>
  </si>
  <si>
    <t xml:space="preserve">Borbam Pathar </t>
  </si>
  <si>
    <t>Dejoo 130/133 No Grant</t>
  </si>
  <si>
    <t>Dejoo Bazar</t>
  </si>
  <si>
    <t>Thaneswari Das</t>
  </si>
  <si>
    <t>Hamida Khatun</t>
  </si>
  <si>
    <t>Bijulibasti Shadudipa</t>
  </si>
  <si>
    <t>Bijuli basti</t>
  </si>
  <si>
    <t>Kimin Ex Colony</t>
  </si>
  <si>
    <t xml:space="preserve">1 No Pasnoi </t>
  </si>
  <si>
    <t>Dejoo Chapori</t>
  </si>
  <si>
    <t>Kalpna Devi</t>
  </si>
  <si>
    <t>Momita Payeng</t>
  </si>
  <si>
    <t>2 No Pasnoi Ujani Khamti</t>
  </si>
  <si>
    <t>Sontora Chintey</t>
  </si>
  <si>
    <t>1 No Dejoo Chapori</t>
  </si>
  <si>
    <t>Prabitra Chetry</t>
  </si>
  <si>
    <t xml:space="preserve">2 No Dejoo Chapori </t>
  </si>
  <si>
    <t>Dikhumukhia</t>
  </si>
  <si>
    <t>Khanajan</t>
  </si>
  <si>
    <t>Tilotoma Das</t>
  </si>
  <si>
    <t>Maisen Konwar</t>
  </si>
  <si>
    <t>Pachim Khonajan</t>
  </si>
  <si>
    <t>Miju Gogoi</t>
  </si>
  <si>
    <t>No 1 Urang Basti</t>
  </si>
  <si>
    <t>JoyaMoni Borua</t>
  </si>
  <si>
    <t>Simoludonga(2 No Pasnoi)</t>
  </si>
  <si>
    <t>Mamtaz Begum</t>
  </si>
  <si>
    <t xml:space="preserve">No 2 Urangbasti </t>
  </si>
  <si>
    <t>Maleka Khatun</t>
  </si>
  <si>
    <t xml:space="preserve">No 3 Urangbati </t>
  </si>
  <si>
    <t xml:space="preserve">Bisnupur Adrasa </t>
  </si>
  <si>
    <t>Anjana Bora</t>
  </si>
  <si>
    <t>Sunari</t>
  </si>
  <si>
    <t>Monimai Saikia</t>
  </si>
  <si>
    <t>Renu Chutia</t>
  </si>
  <si>
    <t xml:space="preserve">Pahumara </t>
  </si>
  <si>
    <t>Protima Chutia</t>
  </si>
  <si>
    <t>Dhuba Gendhali</t>
  </si>
  <si>
    <t>Rekha Tamuli</t>
  </si>
  <si>
    <t>Nabhagonia</t>
  </si>
  <si>
    <t xml:space="preserve">321 No Tunijan Adivasi </t>
  </si>
  <si>
    <t>Dolohat</t>
  </si>
  <si>
    <t>Basanti Terngpi</t>
  </si>
  <si>
    <t>Susila Pawe</t>
  </si>
  <si>
    <t xml:space="preserve">30 No F.C Grant </t>
  </si>
  <si>
    <t xml:space="preserve">Hatkhola </t>
  </si>
  <si>
    <t>Sayarani Biswas</t>
  </si>
  <si>
    <t>Kothalphukuri</t>
  </si>
  <si>
    <t>Rupa Saikia</t>
  </si>
  <si>
    <t xml:space="preserve">Lukampur </t>
  </si>
  <si>
    <t>Merlin Korkaria</t>
  </si>
  <si>
    <t>Horibor Doloni</t>
  </si>
  <si>
    <t>Anjana Phukan</t>
  </si>
  <si>
    <t>2 No Sonapur</t>
  </si>
  <si>
    <t>Railway Kolony</t>
  </si>
  <si>
    <t>Sonapur Banua</t>
  </si>
  <si>
    <t xml:space="preserve">Malati Rajkhua </t>
  </si>
  <si>
    <t>Rajkhuwa gaon</t>
  </si>
  <si>
    <t xml:space="preserve">Ulubari </t>
  </si>
  <si>
    <t>Banti Baruah</t>
  </si>
  <si>
    <t>Mauthgaon</t>
  </si>
  <si>
    <t>Nabanita Bora</t>
  </si>
  <si>
    <t xml:space="preserve"> Kawaimari Balichapori</t>
  </si>
  <si>
    <t>Madarguri</t>
  </si>
  <si>
    <t>Makhon Dutta</t>
  </si>
  <si>
    <t xml:space="preserve">Puranigaon </t>
  </si>
  <si>
    <t>Prabitri Taradhar</t>
  </si>
  <si>
    <t xml:space="preserve">Singimari </t>
  </si>
  <si>
    <t>Rumi Chutia</t>
  </si>
  <si>
    <t>Angarkhuwa</t>
  </si>
  <si>
    <t xml:space="preserve">Dagati </t>
  </si>
  <si>
    <t>Krishna Gogoi</t>
  </si>
  <si>
    <t xml:space="preserve">Hukachapori </t>
  </si>
  <si>
    <t>Pronati Dutta</t>
  </si>
  <si>
    <t>Gohain Tekala</t>
  </si>
  <si>
    <t>Makhoni Buragohain</t>
  </si>
  <si>
    <t>Kakotiup</t>
  </si>
  <si>
    <t>Napamua</t>
  </si>
  <si>
    <t>Kalpana Saikia</t>
  </si>
  <si>
    <t>Rongpuria</t>
  </si>
  <si>
    <t>Purabi Hazarika</t>
  </si>
  <si>
    <t xml:space="preserve">Jorhatoia </t>
  </si>
  <si>
    <t xml:space="preserve">Natabari </t>
  </si>
  <si>
    <t>Mazgaon</t>
  </si>
  <si>
    <t>Nilima Bailung</t>
  </si>
  <si>
    <t>Salmari</t>
  </si>
  <si>
    <t>Toptopi</t>
  </si>
  <si>
    <t>Labyna Bora</t>
  </si>
  <si>
    <t>Minati Nath</t>
  </si>
  <si>
    <t>Mahuachapori</t>
  </si>
  <si>
    <t>Sewali Nath</t>
  </si>
  <si>
    <t xml:space="preserve">2 No sumdirimukh </t>
  </si>
  <si>
    <t xml:space="preserve">1 No Singramari </t>
  </si>
  <si>
    <t>Manju Nath</t>
  </si>
  <si>
    <t>Buhinadiper</t>
  </si>
  <si>
    <t>Anjana Nath</t>
  </si>
  <si>
    <t xml:space="preserve">Haluajan </t>
  </si>
  <si>
    <t xml:space="preserve">Kogha </t>
  </si>
  <si>
    <t>Anima Nath</t>
  </si>
  <si>
    <t>Khoga Tinishuti</t>
  </si>
  <si>
    <t>Anjana Sonowal</t>
  </si>
  <si>
    <t xml:space="preserve">Amguri </t>
  </si>
  <si>
    <t>Champa Phukan</t>
  </si>
  <si>
    <t>Acharikhana Kalita Gaon</t>
  </si>
  <si>
    <t xml:space="preserve">Katuhaguri </t>
  </si>
  <si>
    <t xml:space="preserve"> Dulpota</t>
  </si>
  <si>
    <t>Magurmari</t>
  </si>
  <si>
    <t>Bapkhat</t>
  </si>
  <si>
    <t>Dihingia Gosaikhat</t>
  </si>
  <si>
    <t>Biju Kakoti</t>
  </si>
  <si>
    <t>Soloa Gaon</t>
  </si>
  <si>
    <t xml:space="preserve">Bharti Sonowal </t>
  </si>
  <si>
    <t>Santipur</t>
  </si>
  <si>
    <t>Rupache Hazarika</t>
  </si>
  <si>
    <t>Madhya Phukondoloni</t>
  </si>
  <si>
    <t>Khairun Nessa</t>
  </si>
  <si>
    <t>2 No Phukondoloni</t>
  </si>
  <si>
    <t>1 No Phukondoloni</t>
  </si>
  <si>
    <t>Balitika</t>
  </si>
  <si>
    <t>Horipur</t>
  </si>
  <si>
    <t>9 No Rampur</t>
  </si>
  <si>
    <t>Rampur</t>
  </si>
  <si>
    <t>Bina Prava Sonowal</t>
  </si>
  <si>
    <t>Lakhimai Sonowal</t>
  </si>
  <si>
    <t xml:space="preserve">1 No Bogibil Missing </t>
  </si>
  <si>
    <t>Bisonmati Pegu</t>
  </si>
  <si>
    <t xml:space="preserve">Bogibil Newar Chuburi </t>
  </si>
  <si>
    <t>Padumi Phukan</t>
  </si>
  <si>
    <t>Rajgrah Nepali Ahom</t>
  </si>
  <si>
    <t>Damugaon</t>
  </si>
  <si>
    <t xml:space="preserve">Rajgrah Kochari </t>
  </si>
  <si>
    <t>Queen Sonowal</t>
  </si>
  <si>
    <t xml:space="preserve">Purani Singra </t>
  </si>
  <si>
    <t>Biswamati Pegu</t>
  </si>
  <si>
    <t>Rai Limbu Gaon</t>
  </si>
  <si>
    <t xml:space="preserve">Rai Limbu </t>
  </si>
  <si>
    <t>Lily Deuri</t>
  </si>
  <si>
    <t>Rampur Deuri Mithun Chapori</t>
  </si>
  <si>
    <t xml:space="preserve">Ex Military </t>
  </si>
  <si>
    <t xml:space="preserve">Adibasi </t>
  </si>
  <si>
    <t>Junu Morang</t>
  </si>
  <si>
    <t xml:space="preserve">1 No Majgaon </t>
  </si>
  <si>
    <t>1 No Dhemagrah Janajti</t>
  </si>
  <si>
    <t>2 No Hatiamora</t>
  </si>
  <si>
    <t>Rowmuria</t>
  </si>
  <si>
    <t xml:space="preserve"> Kamalpur</t>
  </si>
  <si>
    <t>Betbari</t>
  </si>
  <si>
    <t>2 No Dhemagrah</t>
  </si>
  <si>
    <t>Baijan Dhemagrah</t>
  </si>
  <si>
    <t>Mina Borah Medhi</t>
  </si>
  <si>
    <t xml:space="preserve">Nizarapar </t>
  </si>
  <si>
    <t xml:space="preserve">Nizarpar </t>
  </si>
  <si>
    <t>Champa Borah</t>
  </si>
  <si>
    <t>Demagrah Gopalpur</t>
  </si>
  <si>
    <t>Bhagawati Devi</t>
  </si>
  <si>
    <t>Modhya Gopalpur</t>
  </si>
  <si>
    <t>2 No Phulbari</t>
  </si>
  <si>
    <t>1 No Bukanadi</t>
  </si>
  <si>
    <t>Bhugpuria</t>
  </si>
  <si>
    <t>3 No Bogibil gurung Gaon</t>
  </si>
  <si>
    <t>102 No Soronichuk</t>
  </si>
  <si>
    <t xml:space="preserve">345 No Grant Bhitoripam </t>
  </si>
  <si>
    <t>Hari Prasad Grant</t>
  </si>
  <si>
    <t xml:space="preserve">Dakhin Pandhowa </t>
  </si>
  <si>
    <t xml:space="preserve">2 No Mohguli </t>
  </si>
  <si>
    <t>Rehana Begum</t>
  </si>
  <si>
    <t xml:space="preserve">Jangalia Chuburi </t>
  </si>
  <si>
    <t xml:space="preserve">Gurakata </t>
  </si>
  <si>
    <t>Mullika Khatun</t>
  </si>
  <si>
    <t xml:space="preserve">Uttar Mohguli </t>
  </si>
  <si>
    <t xml:space="preserve">Pub Mahguli </t>
  </si>
  <si>
    <t xml:space="preserve">Pachim Mohguli </t>
  </si>
  <si>
    <t>Nazira Begum</t>
  </si>
  <si>
    <t>Mohguli Pabha Park</t>
  </si>
  <si>
    <t>Pandhowa Rajgrah Ali</t>
  </si>
  <si>
    <t>Pandhowa</t>
  </si>
  <si>
    <t>Aiecha Siddika</t>
  </si>
  <si>
    <t xml:space="preserve">Borgula </t>
  </si>
  <si>
    <t>Nurjahan Begum</t>
  </si>
  <si>
    <t>Forida Begum</t>
  </si>
  <si>
    <t>Kothalguri</t>
  </si>
  <si>
    <t>Dec'18</t>
  </si>
  <si>
    <t>Nepali Gaon LP</t>
  </si>
  <si>
    <t>Bosagaon Balika</t>
  </si>
  <si>
    <t>Dhenudhoria</t>
  </si>
  <si>
    <t>Jyoti Das</t>
  </si>
  <si>
    <t>Dipali Gogoi</t>
  </si>
  <si>
    <t>Pahumoria</t>
  </si>
  <si>
    <t>Renu Gogoi</t>
  </si>
  <si>
    <t>Chandraprava Saikia</t>
  </si>
  <si>
    <t>Bosachuk</t>
  </si>
  <si>
    <t>Rina Das</t>
  </si>
  <si>
    <t xml:space="preserve">Baligaon </t>
  </si>
  <si>
    <t>Jorkhat Bongaon</t>
  </si>
  <si>
    <t>Pachim Bochagaon AWC</t>
  </si>
  <si>
    <t xml:space="preserve">Bochagoan </t>
  </si>
  <si>
    <t>Labhti Das</t>
  </si>
  <si>
    <t>Panigaon AWC</t>
  </si>
  <si>
    <t>Bochapathar</t>
  </si>
  <si>
    <t>Labhati Das</t>
  </si>
  <si>
    <t>Roiya Bakal AWC</t>
  </si>
  <si>
    <t>Dulpota Kutuhaguri</t>
  </si>
  <si>
    <t>Cilaline</t>
  </si>
  <si>
    <t>Sitanat Narzari</t>
  </si>
  <si>
    <t>Kusum Pradhan</t>
  </si>
  <si>
    <t>Dumkaline</t>
  </si>
  <si>
    <t>Majline</t>
  </si>
  <si>
    <t>Pokaline</t>
  </si>
  <si>
    <t>2 No Line</t>
  </si>
  <si>
    <t>3 No Line</t>
  </si>
  <si>
    <t>Kharia Line</t>
  </si>
  <si>
    <t>1 No Phulbari Banua</t>
  </si>
  <si>
    <t>Bharalua</t>
  </si>
  <si>
    <t xml:space="preserve">Namoni Acherkata </t>
  </si>
  <si>
    <t>Acherkata SC</t>
  </si>
  <si>
    <t>Suneswari Handique</t>
  </si>
  <si>
    <t>Lakhimai Doley</t>
  </si>
  <si>
    <t xml:space="preserve">Demora Doley </t>
  </si>
  <si>
    <t xml:space="preserve">Pub Telahi </t>
  </si>
  <si>
    <t xml:space="preserve">Acherkata </t>
  </si>
  <si>
    <t xml:space="preserve">Telahi Subansiri </t>
  </si>
  <si>
    <t xml:space="preserve">Acherkata Moharichuk </t>
  </si>
  <si>
    <t xml:space="preserve">Mohkhuti </t>
  </si>
  <si>
    <t xml:space="preserve">Ujani Acherkata </t>
  </si>
  <si>
    <t xml:space="preserve">Major Chapori </t>
  </si>
  <si>
    <t>Jirumoni Pegu</t>
  </si>
  <si>
    <t>Toramai Pegu</t>
  </si>
  <si>
    <t xml:space="preserve">Ujani Major Chapori </t>
  </si>
  <si>
    <t xml:space="preserve">Ujani Gualbari </t>
  </si>
  <si>
    <t>Bijoya Pegu</t>
  </si>
  <si>
    <t xml:space="preserve">Gualbari </t>
  </si>
  <si>
    <t xml:space="preserve">Sialchapori </t>
  </si>
  <si>
    <t xml:space="preserve">Gualbari Dony Polo </t>
  </si>
  <si>
    <t>Subarani Doley</t>
  </si>
  <si>
    <t>Balijan Oguri</t>
  </si>
  <si>
    <t>Ujani Balijan</t>
  </si>
  <si>
    <t xml:space="preserve">Simaluguri Kurimari </t>
  </si>
  <si>
    <t>Jengrai Singimari</t>
  </si>
  <si>
    <t>Rupjyoti Pegu</t>
  </si>
  <si>
    <t>Indira Pegu</t>
  </si>
  <si>
    <t xml:space="preserve">Kurimari </t>
  </si>
  <si>
    <t xml:space="preserve">Gamchuk </t>
  </si>
  <si>
    <t>Gamchuk Simaluguri</t>
  </si>
  <si>
    <t>Simaluguri Purnima</t>
  </si>
  <si>
    <t>Dejoo Bagan</t>
  </si>
  <si>
    <t>Anjuwara Begum</t>
  </si>
  <si>
    <t xml:space="preserve">T.E Line -3 </t>
  </si>
  <si>
    <t>Bahbari Line</t>
  </si>
  <si>
    <t>R.C Line</t>
  </si>
  <si>
    <t>Dizoo T.E line 7</t>
  </si>
  <si>
    <t>Dizoo T.E line -7(New)</t>
  </si>
  <si>
    <t>Putoli Grah</t>
  </si>
  <si>
    <t xml:space="preserve">1 No Bilgrah </t>
  </si>
  <si>
    <t>2 No bilgrah</t>
  </si>
  <si>
    <t>Bilgrah Block</t>
  </si>
  <si>
    <t xml:space="preserve">1 No Kundura Pathar </t>
  </si>
  <si>
    <t xml:space="preserve">Saleha Khatun </t>
  </si>
  <si>
    <t xml:space="preserve">2 No Kundura Pathar </t>
  </si>
  <si>
    <t xml:space="preserve">2 No dejoo Pathar </t>
  </si>
  <si>
    <t xml:space="preserve">1 No Dejoo Pathar </t>
  </si>
  <si>
    <t xml:space="preserve">Deubil </t>
  </si>
  <si>
    <t>Borgoya</t>
  </si>
  <si>
    <t>Bogi Bori</t>
  </si>
  <si>
    <t xml:space="preserve">Borgoya </t>
  </si>
  <si>
    <t>Padmaphul Bora</t>
  </si>
  <si>
    <t>Borgoya Miri</t>
  </si>
  <si>
    <t xml:space="preserve">Ronga Pathar </t>
  </si>
  <si>
    <t>Purnima Payeng</t>
  </si>
  <si>
    <t>Niru Hazarika</t>
  </si>
  <si>
    <t xml:space="preserve">Manku Chapori </t>
  </si>
  <si>
    <t>Tamargaon SC</t>
  </si>
  <si>
    <t>Junmai Bora</t>
  </si>
  <si>
    <t>Junali Pegu</t>
  </si>
  <si>
    <t>Ghagormukh Baligaon</t>
  </si>
  <si>
    <t xml:space="preserve">Na-ali </t>
  </si>
  <si>
    <t xml:space="preserve">Morton chapori </t>
  </si>
  <si>
    <t>Debalata Payeng</t>
  </si>
  <si>
    <t>Joyanti Dolley</t>
  </si>
  <si>
    <t xml:space="preserve">1 No Morton Chapori </t>
  </si>
  <si>
    <t>Ujani Morton Chapori</t>
  </si>
  <si>
    <t xml:space="preserve">Rajabura </t>
  </si>
  <si>
    <t>Purnima pegu</t>
  </si>
  <si>
    <t>Namoni Rajabura</t>
  </si>
  <si>
    <t>2 No Morton Chapori</t>
  </si>
  <si>
    <t>Rajabura Kongkan Chuburi</t>
  </si>
  <si>
    <t xml:space="preserve">Muktichuk </t>
  </si>
  <si>
    <t xml:space="preserve">Muriram </t>
  </si>
  <si>
    <t xml:space="preserve">2 No Ghuligaon </t>
  </si>
  <si>
    <t xml:space="preserve">Ghuligaon </t>
  </si>
  <si>
    <t>Navajyoti Pegu</t>
  </si>
  <si>
    <t xml:space="preserve">Dafalakata Janjati </t>
  </si>
  <si>
    <t>Monjulata Doley</t>
  </si>
  <si>
    <t xml:space="preserve">Moichangchuk </t>
  </si>
  <si>
    <t>Tamargaon</t>
  </si>
  <si>
    <t xml:space="preserve">Tamar Chapori </t>
  </si>
  <si>
    <t xml:space="preserve">Bahbari Chah Janajati </t>
  </si>
  <si>
    <t>18120618008</t>
  </si>
  <si>
    <t>Sitanath Narjari</t>
  </si>
  <si>
    <t>Mira Tassa</t>
  </si>
  <si>
    <t xml:space="preserve">Gamchuk Ujani </t>
  </si>
  <si>
    <t>Jengrai Bamgaon</t>
  </si>
  <si>
    <t>Satyawati Pegu</t>
  </si>
  <si>
    <t>Danpuria</t>
  </si>
  <si>
    <t>Jengrai Singimari 2 No</t>
  </si>
  <si>
    <t>Bamaya Chuk</t>
  </si>
  <si>
    <t>1 No Jengrai Singimari</t>
  </si>
  <si>
    <t>2 No Jengrai Singimari</t>
  </si>
  <si>
    <t>Jengrai Singimari Bongaon LP</t>
  </si>
  <si>
    <t>Puranidhola</t>
  </si>
  <si>
    <t>Dafalakata</t>
  </si>
  <si>
    <t>karuna Saikia</t>
  </si>
  <si>
    <t>Chitrawati Doley</t>
  </si>
  <si>
    <t>Mukung salang nadhala</t>
  </si>
  <si>
    <t>Junmai Doley</t>
  </si>
  <si>
    <t xml:space="preserve">Gogoya </t>
  </si>
  <si>
    <t>Nadhala</t>
  </si>
  <si>
    <t xml:space="preserve">Dhala Balika </t>
  </si>
  <si>
    <t xml:space="preserve">Dhala </t>
  </si>
  <si>
    <t xml:space="preserve">Simaluguri </t>
  </si>
  <si>
    <t>Anjali Doley</t>
  </si>
  <si>
    <t>Jin Doley</t>
  </si>
  <si>
    <t xml:space="preserve">Dafalakata </t>
  </si>
  <si>
    <t>Madhya kherkata</t>
  </si>
  <si>
    <t>Kherkata</t>
  </si>
  <si>
    <t>Dafalakata Simoluguri</t>
  </si>
  <si>
    <t>Dafalakata ME</t>
  </si>
  <si>
    <t>Go goya High</t>
  </si>
  <si>
    <t>Dakhin Borchola</t>
  </si>
  <si>
    <t>Zaleka Khatun</t>
  </si>
  <si>
    <t>2 No Borchola</t>
  </si>
  <si>
    <t>Maidhya Pandhowa</t>
  </si>
  <si>
    <t>Pachim Pandhowa</t>
  </si>
  <si>
    <t>1 No Kolakhowa</t>
  </si>
  <si>
    <t xml:space="preserve">Balijan </t>
  </si>
  <si>
    <t>Rajali</t>
  </si>
  <si>
    <t>2 No Borchola Tamij Chuburi</t>
  </si>
  <si>
    <t>2 No Borchola(B)</t>
  </si>
  <si>
    <t>Santi Borchola</t>
  </si>
  <si>
    <t>Borchola Bazar</t>
  </si>
  <si>
    <t>Sultan Nagar</t>
  </si>
  <si>
    <t>Hajubasti</t>
  </si>
  <si>
    <t>Taibai Chuburi</t>
  </si>
  <si>
    <t xml:space="preserve">Bongalchuk </t>
  </si>
  <si>
    <t>Rohali</t>
  </si>
  <si>
    <t>Dipanjali Dutta</t>
  </si>
  <si>
    <t>Chenehi Borah</t>
  </si>
  <si>
    <t>Roudang Borpathar</t>
  </si>
  <si>
    <t xml:space="preserve">Gosanibari </t>
  </si>
  <si>
    <t xml:space="preserve">Gelahati </t>
  </si>
  <si>
    <t>Suntoli Phukan Chuk</t>
  </si>
  <si>
    <t>Bilotia</t>
  </si>
  <si>
    <t xml:space="preserve">Lakhimi Kataki Rohali </t>
  </si>
  <si>
    <t xml:space="preserve">Ahom Gohai Gaon </t>
  </si>
  <si>
    <t>Pub Rohali</t>
  </si>
  <si>
    <t>Hostinapur</t>
  </si>
  <si>
    <t>Lp</t>
  </si>
  <si>
    <t>Dambukial</t>
  </si>
  <si>
    <t>Reslom Doley</t>
  </si>
  <si>
    <t>Santipur 15 Mile</t>
  </si>
  <si>
    <t>Uttar Dambukial</t>
  </si>
  <si>
    <t>Muwamari</t>
  </si>
  <si>
    <t xml:space="preserve">Erik </t>
  </si>
  <si>
    <t>Anita Mili</t>
  </si>
  <si>
    <t>Garamur Dambukial</t>
  </si>
  <si>
    <t>Subansiri Gamchuk</t>
  </si>
  <si>
    <t>Pachim Bahguri</t>
  </si>
  <si>
    <t>Tamulorghuli</t>
  </si>
  <si>
    <t>Rukmini Kalita</t>
  </si>
  <si>
    <t xml:space="preserve">Luit Khabalu </t>
  </si>
  <si>
    <t>Barun chuk</t>
  </si>
  <si>
    <t>Dipali keteng</t>
  </si>
  <si>
    <t>Bollero</t>
  </si>
  <si>
    <t>Lulu Dutta</t>
  </si>
  <si>
    <t>Janmoni Borah</t>
  </si>
  <si>
    <t>Sati Radhika Girls ME</t>
  </si>
  <si>
    <t>Chinu Das</t>
  </si>
  <si>
    <t xml:space="preserve">Bosagaon </t>
  </si>
  <si>
    <t>2 No Dhenudhoria Kathoni</t>
  </si>
  <si>
    <t>396 No Roiya Bakal LP</t>
  </si>
  <si>
    <t>Hemchandra Goswami ME</t>
  </si>
  <si>
    <t>Kadamial</t>
  </si>
  <si>
    <t>Pachim Telahi</t>
  </si>
  <si>
    <t>692 No Jorkhat Baligaon</t>
  </si>
  <si>
    <t>1 No Denudhoria</t>
  </si>
  <si>
    <t xml:space="preserve">562 No Chungapara </t>
  </si>
  <si>
    <t>Pansajayna</t>
  </si>
  <si>
    <t>Panigaon Gargi Adarsa LP</t>
  </si>
  <si>
    <t xml:space="preserve">Panigaon </t>
  </si>
  <si>
    <t>MV</t>
  </si>
  <si>
    <t>Dasdiram Borgohain LP</t>
  </si>
  <si>
    <t xml:space="preserve"> Roiya Bakal ME</t>
  </si>
  <si>
    <t xml:space="preserve">724 No Denudhoria Khatoni </t>
  </si>
  <si>
    <t xml:space="preserve">Bosagaon Balok </t>
  </si>
  <si>
    <t xml:space="preserve">Khabalipur </t>
  </si>
  <si>
    <t>1 No Haldhiati</t>
  </si>
  <si>
    <t>Dakhin Telahi(Dakhin Telahi ME)</t>
  </si>
  <si>
    <t>Saroda Das</t>
  </si>
  <si>
    <t xml:space="preserve">Dakhin Telahi MV </t>
  </si>
  <si>
    <t>Falakhowa LP</t>
  </si>
  <si>
    <t>Junu Gogoi</t>
  </si>
  <si>
    <t>Uttar Falakhowa</t>
  </si>
  <si>
    <t xml:space="preserve">Falkhowa </t>
  </si>
  <si>
    <t>Mina Morang</t>
  </si>
  <si>
    <t>Kuhiarbari LP</t>
  </si>
  <si>
    <t>Nitamoni Pegu</t>
  </si>
  <si>
    <t>Kuhiarbari</t>
  </si>
  <si>
    <t>Amiya Gohain</t>
  </si>
  <si>
    <t>Tangalia Chuburi</t>
  </si>
  <si>
    <t xml:space="preserve">Salmora </t>
  </si>
  <si>
    <t>Tatiamora</t>
  </si>
  <si>
    <t>Balitika High Madarsa</t>
  </si>
  <si>
    <t>1 No Borchola</t>
  </si>
  <si>
    <t>2 No Madhya Borchola</t>
  </si>
  <si>
    <t xml:space="preserve">Borchola Missing Janajati </t>
  </si>
  <si>
    <t xml:space="preserve">Pandhowa </t>
  </si>
  <si>
    <t>Hafeza Khatun</t>
  </si>
  <si>
    <t xml:space="preserve">Dakhin Nowboicha Girls </t>
  </si>
  <si>
    <t>2 no Phukandoloni</t>
  </si>
  <si>
    <t>Borchala</t>
  </si>
  <si>
    <t>Mornoi Adarsa LP</t>
  </si>
  <si>
    <t xml:space="preserve">Mornoi Adarsa </t>
  </si>
  <si>
    <t>Barungulia</t>
  </si>
  <si>
    <t xml:space="preserve">Howborah </t>
  </si>
  <si>
    <t>Bimola Prasad Choliha</t>
  </si>
  <si>
    <t xml:space="preserve">1 No Mahutgaon </t>
  </si>
  <si>
    <t>Telahi Major Chapori</t>
  </si>
  <si>
    <t>Debajani Saikia</t>
  </si>
  <si>
    <t>Amtola Major Chapori</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</si>
  <si>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</si>
  <si>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</si>
  <si>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</si>
  <si>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</si>
  <si>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</si>
  <si>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Jan'19</t>
  </si>
  <si>
    <t>Feb'19</t>
  </si>
  <si>
    <t>March'19</t>
  </si>
</sst>
</file>

<file path=xl/styles.xml><?xml version="1.0" encoding="utf-8"?>
<styleSheet xmlns="http://schemas.openxmlformats.org/spreadsheetml/2006/main">
  <numFmts count="1">
    <numFmt numFmtId="164" formatCode="[$-409]d/mmm/yy;@"/>
  </numFmts>
  <fonts count="3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indexed="8"/>
      <name val="Calibri"/>
      <family val="2"/>
      <charset val="1"/>
    </font>
    <font>
      <sz val="11"/>
      <name val="Arial Narrow"/>
      <family val="2"/>
    </font>
    <font>
      <sz val="11"/>
      <color indexed="8"/>
      <name val="Arial Narrow"/>
      <family val="2"/>
    </font>
    <font>
      <sz val="11"/>
      <color indexed="8"/>
      <name val="Arial Narrow"/>
      <family val="2"/>
      <charset val="1"/>
    </font>
    <font>
      <sz val="12"/>
      <color indexed="8"/>
      <name val="Arial Narrow"/>
      <family val="2"/>
    </font>
    <font>
      <sz val="12"/>
      <color theme="1"/>
      <name val="Arial Narrow"/>
      <family val="2"/>
    </font>
    <font>
      <sz val="14"/>
      <color theme="1"/>
      <name val="Arial Narrow"/>
      <family val="2"/>
    </font>
    <font>
      <sz val="14"/>
      <color indexed="8"/>
      <name val="Arial Narrow"/>
      <family val="2"/>
    </font>
    <font>
      <sz val="12"/>
      <name val="Arial Narrow"/>
      <family val="2"/>
    </font>
    <font>
      <sz val="10"/>
      <color indexed="8"/>
      <name val="Arial"/>
      <family val="2"/>
    </font>
    <font>
      <sz val="12"/>
      <color indexed="8"/>
      <name val="Calibri"/>
      <family val="2"/>
    </font>
    <font>
      <sz val="11"/>
      <color theme="1"/>
      <name val="Arial Narrow"/>
      <family val="2"/>
      <charset val="1"/>
    </font>
    <font>
      <sz val="11"/>
      <color indexed="8"/>
      <name val="Calibri"/>
      <family val="2"/>
    </font>
    <font>
      <sz val="14"/>
      <color indexed="8"/>
      <name val="Arial Narrow"/>
      <family val="2"/>
      <charset val="1"/>
    </font>
    <font>
      <sz val="14"/>
      <name val="Arial Narrow"/>
      <family val="2"/>
    </font>
    <font>
      <sz val="14"/>
      <color theme="1"/>
      <name val="Calibri"/>
      <family val="2"/>
      <scheme val="minor"/>
    </font>
    <font>
      <sz val="14"/>
      <name val="Arial Narrow"/>
      <family val="2"/>
      <charset val="1"/>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indexed="9"/>
        <bgColor indexed="26"/>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8" fillId="0" borderId="0"/>
    <xf numFmtId="0" fontId="27" fillId="0" borderId="0"/>
  </cellStyleXfs>
  <cellXfs count="18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9" fillId="10" borderId="11" xfId="1" applyFont="1" applyFill="1" applyBorder="1" applyAlignment="1" applyProtection="1">
      <alignment horizontal="left" vertical="top" wrapText="1"/>
      <protection locked="0"/>
    </xf>
    <xf numFmtId="1" fontId="19" fillId="10" borderId="11" xfId="1" applyNumberFormat="1" applyFont="1" applyFill="1" applyBorder="1" applyAlignment="1" applyProtection="1">
      <alignment horizontal="left" vertical="top" wrapText="1"/>
      <protection locked="0"/>
    </xf>
    <xf numFmtId="0" fontId="20" fillId="0" borderId="11" xfId="1" applyFont="1" applyBorder="1" applyAlignment="1" applyProtection="1">
      <alignment horizontal="center" vertical="center"/>
      <protection locked="0"/>
    </xf>
    <xf numFmtId="0" fontId="20" fillId="0" borderId="11" xfId="1" applyFont="1" applyBorder="1" applyAlignment="1" applyProtection="1">
      <alignment horizontal="center" vertical="center" wrapText="1"/>
      <protection locked="0"/>
    </xf>
    <xf numFmtId="0" fontId="21" fillId="0" borderId="11" xfId="1" applyFont="1" applyBorder="1" applyAlignment="1" applyProtection="1">
      <alignment horizontal="left" vertical="center" wrapText="1"/>
      <protection locked="0"/>
    </xf>
    <xf numFmtId="1" fontId="21" fillId="0" borderId="11" xfId="1" applyNumberFormat="1" applyFont="1" applyBorder="1" applyAlignment="1" applyProtection="1">
      <alignment horizontal="center" vertical="center" wrapText="1"/>
      <protection locked="0"/>
    </xf>
    <xf numFmtId="0" fontId="21" fillId="0" borderId="11" xfId="1" applyFont="1" applyBorder="1" applyAlignment="1" applyProtection="1">
      <alignment horizontal="center" vertical="center"/>
      <protection locked="0"/>
    </xf>
    <xf numFmtId="0" fontId="22" fillId="0" borderId="11" xfId="1" applyFont="1" applyBorder="1" applyAlignment="1" applyProtection="1">
      <alignment horizontal="left" vertical="center" wrapText="1"/>
      <protection locked="0"/>
    </xf>
    <xf numFmtId="1" fontId="22" fillId="0" borderId="11" xfId="1" applyNumberFormat="1"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24" fillId="0" borderId="1" xfId="0" applyFont="1" applyBorder="1" applyAlignment="1" applyProtection="1">
      <alignment horizontal="left" vertical="center" wrapText="1"/>
      <protection locked="0"/>
    </xf>
    <xf numFmtId="0" fontId="22" fillId="0" borderId="11" xfId="1" applyFont="1" applyBorder="1" applyAlignment="1" applyProtection="1">
      <alignment horizontal="center" vertical="center"/>
      <protection locked="0"/>
    </xf>
    <xf numFmtId="164" fontId="23" fillId="0" borderId="1" xfId="0" applyNumberFormat="1"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1" fontId="23" fillId="0" borderId="1" xfId="0" applyNumberFormat="1" applyFont="1" applyBorder="1" applyAlignment="1" applyProtection="1">
      <alignment horizontal="center" vertical="center" wrapText="1"/>
      <protection locked="0"/>
    </xf>
    <xf numFmtId="0" fontId="0" fillId="0" borderId="1" xfId="0" applyBorder="1" applyProtection="1">
      <protection locked="0"/>
    </xf>
    <xf numFmtId="1" fontId="22" fillId="0" borderId="11" xfId="1"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0" fontId="25" fillId="0" borderId="11" xfId="1" applyFont="1" applyBorder="1" applyAlignment="1" applyProtection="1">
      <alignment horizontal="left" vertical="center" wrapText="1"/>
      <protection locked="0"/>
    </xf>
    <xf numFmtId="1" fontId="25" fillId="0" borderId="11" xfId="1" applyNumberFormat="1" applyFont="1" applyBorder="1" applyAlignment="1" applyProtection="1">
      <alignment horizontal="center" vertical="center" wrapText="1"/>
      <protection locked="0"/>
    </xf>
    <xf numFmtId="1" fontId="23" fillId="0" borderId="1" xfId="0" applyNumberFormat="1" applyFont="1" applyBorder="1" applyAlignment="1" applyProtection="1">
      <alignment horizontal="center" vertical="center"/>
      <protection locked="0"/>
    </xf>
    <xf numFmtId="0" fontId="26" fillId="0" borderId="11" xfId="1" applyFont="1" applyBorder="1" applyAlignment="1" applyProtection="1">
      <alignment horizontal="left" vertical="center" wrapText="1"/>
      <protection locked="0"/>
    </xf>
    <xf numFmtId="1"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0" fontId="19" fillId="0" borderId="1" xfId="0" applyFont="1" applyBorder="1" applyAlignment="1" applyProtection="1">
      <alignment horizontal="center" vertical="center"/>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28" fillId="0" borderId="12" xfId="2" applyFont="1" applyFill="1" applyBorder="1" applyAlignment="1" applyProtection="1">
      <alignment vertical="center"/>
      <protection locked="0"/>
    </xf>
    <xf numFmtId="0" fontId="29" fillId="0" borderId="11" xfId="1" applyFont="1" applyBorder="1" applyAlignment="1" applyProtection="1">
      <alignment horizontal="left" vertical="center" wrapText="1"/>
      <protection locked="0"/>
    </xf>
    <xf numFmtId="1" fontId="21" fillId="0" borderId="11" xfId="1" applyNumberFormat="1" applyFont="1" applyBorder="1" applyAlignment="1" applyProtection="1">
      <alignment horizontal="center" vertical="center"/>
      <protection locked="0"/>
    </xf>
    <xf numFmtId="0" fontId="30" fillId="0" borderId="12" xfId="2" applyFont="1" applyFill="1" applyBorder="1" applyAlignment="1" applyProtection="1">
      <alignment vertical="center"/>
      <protection locked="0"/>
    </xf>
    <xf numFmtId="49" fontId="19" fillId="10" borderId="11" xfId="1" applyNumberFormat="1" applyFont="1" applyFill="1" applyBorder="1" applyAlignment="1" applyProtection="1">
      <alignment horizontal="left" vertical="top" wrapText="1"/>
      <protection locked="0"/>
    </xf>
    <xf numFmtId="0" fontId="3" fillId="10" borderId="11" xfId="1" applyFont="1" applyFill="1" applyBorder="1" applyAlignment="1" applyProtection="1">
      <alignment horizontal="left" vertical="top" wrapText="1"/>
      <protection locked="0"/>
    </xf>
    <xf numFmtId="0" fontId="24" fillId="0" borderId="1" xfId="0" applyFont="1" applyBorder="1" applyAlignment="1" applyProtection="1">
      <alignment horizontal="center" vertical="center"/>
      <protection locked="0"/>
    </xf>
    <xf numFmtId="1" fontId="24" fillId="0" borderId="1" xfId="0" applyNumberFormat="1" applyFont="1" applyBorder="1" applyAlignment="1" applyProtection="1">
      <alignment horizontal="center" vertical="center" wrapText="1"/>
      <protection locked="0"/>
    </xf>
    <xf numFmtId="0" fontId="31" fillId="0" borderId="11" xfId="1" applyFont="1" applyBorder="1" applyAlignment="1" applyProtection="1">
      <alignment horizontal="left" vertical="center" wrapText="1"/>
      <protection locked="0"/>
    </xf>
    <xf numFmtId="164" fontId="24" fillId="0" borderId="1" xfId="0" applyNumberFormat="1" applyFont="1" applyBorder="1" applyAlignment="1" applyProtection="1">
      <alignment horizontal="left" vertical="center" wrapText="1"/>
      <protection locked="0"/>
    </xf>
    <xf numFmtId="0" fontId="32" fillId="0" borderId="11" xfId="1" applyFont="1" applyBorder="1" applyAlignment="1" applyProtection="1">
      <alignment horizontal="left" vertical="center" wrapText="1"/>
      <protection locked="0"/>
    </xf>
    <xf numFmtId="1" fontId="32" fillId="0" borderId="11" xfId="1" applyNumberFormat="1" applyFont="1" applyBorder="1" applyAlignment="1" applyProtection="1">
      <alignment horizontal="center" vertical="center" wrapText="1"/>
      <protection locked="0"/>
    </xf>
    <xf numFmtId="1" fontId="32"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protection locked="0"/>
    </xf>
    <xf numFmtId="0" fontId="32" fillId="0" borderId="1" xfId="0" applyFont="1" applyBorder="1" applyAlignment="1" applyProtection="1">
      <alignment horizontal="left" vertical="center" wrapText="1"/>
      <protection locked="0"/>
    </xf>
    <xf numFmtId="0" fontId="33" fillId="0" borderId="1" xfId="0" applyFont="1" applyBorder="1" applyProtection="1">
      <protection locked="0"/>
    </xf>
    <xf numFmtId="1" fontId="25" fillId="0" borderId="11" xfId="1" applyNumberFormat="1" applyFont="1" applyBorder="1" applyAlignment="1" applyProtection="1">
      <alignment horizontal="center" vertical="center"/>
      <protection locked="0"/>
    </xf>
    <xf numFmtId="1" fontId="32" fillId="0" borderId="1" xfId="0" applyNumberFormat="1" applyFont="1" applyBorder="1" applyAlignment="1" applyProtection="1">
      <alignment horizontal="center" vertical="center"/>
      <protection locked="0"/>
    </xf>
    <xf numFmtId="1" fontId="31" fillId="0" borderId="11" xfId="1" applyNumberFormat="1" applyFont="1" applyBorder="1" applyAlignment="1" applyProtection="1">
      <alignment horizontal="center" vertical="center" wrapText="1"/>
      <protection locked="0"/>
    </xf>
    <xf numFmtId="0" fontId="31" fillId="0" borderId="11" xfId="1" applyFont="1" applyBorder="1" applyAlignment="1" applyProtection="1">
      <alignment horizontal="center" vertical="center"/>
      <protection locked="0"/>
    </xf>
    <xf numFmtId="0" fontId="34" fillId="0" borderId="11" xfId="1" applyFont="1" applyBorder="1" applyAlignment="1" applyProtection="1">
      <alignment horizontal="left" vertical="center" wrapText="1"/>
      <protection locked="0"/>
    </xf>
    <xf numFmtId="1" fontId="34" fillId="0" borderId="11" xfId="1" applyNumberFormat="1" applyFont="1" applyBorder="1" applyAlignment="1" applyProtection="1">
      <alignment horizontal="center" vertical="center" wrapText="1"/>
      <protection locked="0"/>
    </xf>
    <xf numFmtId="0" fontId="34" fillId="0" borderId="11" xfId="1" applyFont="1" applyBorder="1" applyAlignment="1" applyProtection="1">
      <alignment horizontal="center" vertical="center"/>
      <protection locked="0"/>
    </xf>
    <xf numFmtId="1" fontId="24" fillId="0" borderId="1" xfId="0" applyNumberFormat="1" applyFont="1" applyBorder="1" applyAlignment="1" applyProtection="1">
      <alignment horizontal="center" vertical="center"/>
      <protection locked="0"/>
    </xf>
    <xf numFmtId="0" fontId="24" fillId="0" borderId="11" xfId="1" applyFont="1" applyBorder="1" applyAlignment="1" applyProtection="1">
      <alignment horizontal="left" vertical="center" wrapText="1"/>
      <protection locked="0"/>
    </xf>
    <xf numFmtId="0" fontId="25" fillId="0" borderId="11" xfId="1" applyFont="1" applyBorder="1" applyAlignment="1" applyProtection="1">
      <alignment horizontal="center" vertical="center"/>
      <protection locked="0"/>
    </xf>
    <xf numFmtId="0" fontId="32" fillId="10" borderId="11" xfId="1" applyFont="1" applyFill="1" applyBorder="1" applyAlignment="1" applyProtection="1">
      <alignment horizontal="left" vertical="top" wrapText="1"/>
      <protection locked="0"/>
    </xf>
    <xf numFmtId="1" fontId="32" fillId="10" borderId="11" xfId="1" applyNumberFormat="1" applyFont="1" applyFill="1" applyBorder="1" applyAlignment="1" applyProtection="1">
      <alignment horizontal="left" vertical="top" wrapText="1"/>
      <protection locked="0"/>
    </xf>
    <xf numFmtId="0" fontId="25" fillId="0" borderId="11" xfId="1" applyFont="1" applyBorder="1" applyAlignment="1" applyProtection="1">
      <alignment vertical="center" wrapText="1"/>
      <protection locked="0"/>
    </xf>
    <xf numFmtId="1" fontId="25" fillId="0" borderId="11" xfId="1" applyNumberFormat="1" applyFont="1" applyBorder="1" applyAlignment="1" applyProtection="1">
      <alignment vertical="center" wrapText="1"/>
      <protection locked="0"/>
    </xf>
    <xf numFmtId="0" fontId="25" fillId="0" borderId="11" xfId="1" applyFont="1" applyBorder="1" applyAlignment="1" applyProtection="1">
      <alignment horizontal="center" vertical="center" wrapText="1"/>
      <protection locked="0"/>
    </xf>
    <xf numFmtId="0" fontId="25" fillId="0" borderId="11" xfId="1" applyFont="1" applyBorder="1" applyAlignment="1" applyProtection="1">
      <alignment vertical="center"/>
      <protection locked="0"/>
    </xf>
    <xf numFmtId="0" fontId="19" fillId="10" borderId="11" xfId="1" applyNumberFormat="1" applyFont="1" applyFill="1" applyBorder="1" applyAlignment="1" applyProtection="1">
      <alignment horizontal="left" vertical="top" wrapText="1"/>
      <protection locked="0"/>
    </xf>
    <xf numFmtId="0" fontId="0" fillId="11" borderId="1" xfId="0" applyFill="1" applyBorder="1" applyProtection="1">
      <protection locked="0"/>
    </xf>
    <xf numFmtId="0" fontId="0" fillId="0" borderId="0" xfId="0" applyProtection="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Excel Built-in Normal" xfId="1"/>
    <cellStyle name="Normal" xfId="0" builtinId="0"/>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A4" sqref="A4:E4"/>
    </sheetView>
  </sheetViews>
  <sheetFormatPr defaultRowHeight="16.5"/>
  <cols>
    <col min="1" max="1" width="6" style="1" customWidth="1"/>
    <col min="2" max="2" width="21.85546875" style="1" customWidth="1"/>
    <col min="3" max="3" width="13.42578125" style="1" bestFit="1" customWidth="1"/>
    <col min="4" max="4" width="13.710937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38" t="s">
        <v>811</v>
      </c>
      <c r="B1" s="138"/>
      <c r="C1" s="138"/>
      <c r="D1" s="138"/>
      <c r="E1" s="138"/>
      <c r="F1" s="138"/>
      <c r="G1" s="138"/>
      <c r="H1" s="138"/>
      <c r="I1" s="138"/>
      <c r="J1" s="138"/>
      <c r="K1" s="138"/>
      <c r="L1" s="138"/>
      <c r="M1" s="138"/>
    </row>
    <row r="2" spans="1:14">
      <c r="A2" s="139" t="s">
        <v>0</v>
      </c>
      <c r="B2" s="139"/>
      <c r="C2" s="141" t="s">
        <v>72</v>
      </c>
      <c r="D2" s="142"/>
      <c r="E2" s="2" t="s">
        <v>1</v>
      </c>
      <c r="F2" s="153" t="s">
        <v>73</v>
      </c>
      <c r="G2" s="153"/>
      <c r="H2" s="153"/>
      <c r="I2" s="153"/>
      <c r="J2" s="153"/>
      <c r="K2" s="151" t="s">
        <v>28</v>
      </c>
      <c r="L2" s="151"/>
      <c r="M2" s="37" t="s">
        <v>74</v>
      </c>
    </row>
    <row r="3" spans="1:14" ht="7.5" customHeight="1">
      <c r="A3" s="117"/>
      <c r="B3" s="117"/>
      <c r="C3" s="117"/>
      <c r="D3" s="117"/>
      <c r="E3" s="117"/>
      <c r="F3" s="116"/>
      <c r="G3" s="116"/>
      <c r="H3" s="116"/>
      <c r="I3" s="116"/>
      <c r="J3" s="116"/>
      <c r="K3" s="118"/>
      <c r="L3" s="118"/>
      <c r="M3" s="118"/>
    </row>
    <row r="4" spans="1:14">
      <c r="A4" s="147" t="s">
        <v>2</v>
      </c>
      <c r="B4" s="148"/>
      <c r="C4" s="148"/>
      <c r="D4" s="148"/>
      <c r="E4" s="149"/>
      <c r="F4" s="116"/>
      <c r="G4" s="116"/>
      <c r="H4" s="116"/>
      <c r="I4" s="119" t="s">
        <v>64</v>
      </c>
      <c r="J4" s="119"/>
      <c r="K4" s="119"/>
      <c r="L4" s="119"/>
      <c r="M4" s="119"/>
    </row>
    <row r="5" spans="1:14" ht="18.75" customHeight="1">
      <c r="A5" s="114" t="s">
        <v>4</v>
      </c>
      <c r="B5" s="114"/>
      <c r="C5" s="132" t="s">
        <v>75</v>
      </c>
      <c r="D5" s="150"/>
      <c r="E5" s="133"/>
      <c r="F5" s="116"/>
      <c r="G5" s="116"/>
      <c r="H5" s="116"/>
      <c r="I5" s="143" t="s">
        <v>5</v>
      </c>
      <c r="J5" s="143"/>
      <c r="K5" s="144" t="s">
        <v>152</v>
      </c>
      <c r="L5" s="146"/>
      <c r="M5" s="145"/>
    </row>
    <row r="6" spans="1:14" ht="18.75" customHeight="1">
      <c r="A6" s="115" t="s">
        <v>22</v>
      </c>
      <c r="B6" s="115"/>
      <c r="C6" s="38">
        <v>9864699775</v>
      </c>
      <c r="D6" s="140"/>
      <c r="E6" s="140"/>
      <c r="F6" s="116"/>
      <c r="G6" s="116"/>
      <c r="H6" s="116"/>
      <c r="I6" s="115" t="s">
        <v>22</v>
      </c>
      <c r="J6" s="115"/>
      <c r="K6" s="144" t="s">
        <v>153</v>
      </c>
      <c r="L6" s="145"/>
      <c r="M6" s="39"/>
    </row>
    <row r="7" spans="1:14">
      <c r="A7" s="113" t="s">
        <v>3</v>
      </c>
      <c r="B7" s="113"/>
      <c r="C7" s="113"/>
      <c r="D7" s="113"/>
      <c r="E7" s="113"/>
      <c r="F7" s="113"/>
      <c r="G7" s="113"/>
      <c r="H7" s="113"/>
      <c r="I7" s="113"/>
      <c r="J7" s="113"/>
      <c r="K7" s="113"/>
      <c r="L7" s="113"/>
      <c r="M7" s="113"/>
    </row>
    <row r="8" spans="1:14">
      <c r="A8" s="158" t="s">
        <v>25</v>
      </c>
      <c r="B8" s="159"/>
      <c r="C8" s="160"/>
      <c r="D8" s="3" t="s">
        <v>24</v>
      </c>
      <c r="E8" s="40">
        <v>82000601</v>
      </c>
      <c r="F8" s="123"/>
      <c r="G8" s="124"/>
      <c r="H8" s="124"/>
      <c r="I8" s="158" t="s">
        <v>26</v>
      </c>
      <c r="J8" s="159"/>
      <c r="K8" s="160"/>
      <c r="L8" s="3" t="s">
        <v>24</v>
      </c>
      <c r="M8" s="40">
        <v>82000602</v>
      </c>
    </row>
    <row r="9" spans="1:14">
      <c r="A9" s="128" t="s">
        <v>30</v>
      </c>
      <c r="B9" s="129"/>
      <c r="C9" s="6" t="s">
        <v>6</v>
      </c>
      <c r="D9" s="9" t="s">
        <v>12</v>
      </c>
      <c r="E9" s="5" t="s">
        <v>15</v>
      </c>
      <c r="F9" s="125"/>
      <c r="G9" s="126"/>
      <c r="H9" s="126"/>
      <c r="I9" s="128" t="s">
        <v>30</v>
      </c>
      <c r="J9" s="129"/>
      <c r="K9" s="6" t="s">
        <v>6</v>
      </c>
      <c r="L9" s="9" t="s">
        <v>12</v>
      </c>
      <c r="M9" s="5" t="s">
        <v>15</v>
      </c>
    </row>
    <row r="10" spans="1:14">
      <c r="A10" s="137" t="s">
        <v>76</v>
      </c>
      <c r="B10" s="137"/>
      <c r="C10" s="4" t="s">
        <v>18</v>
      </c>
      <c r="D10" s="38">
        <v>9435015053</v>
      </c>
      <c r="E10" s="39"/>
      <c r="F10" s="125"/>
      <c r="G10" s="126"/>
      <c r="H10" s="126"/>
      <c r="I10" s="130" t="s">
        <v>80</v>
      </c>
      <c r="J10" s="131"/>
      <c r="K10" s="4" t="s">
        <v>18</v>
      </c>
      <c r="L10" s="38">
        <v>8761867302</v>
      </c>
      <c r="M10" s="39"/>
    </row>
    <row r="11" spans="1:14">
      <c r="A11" s="137" t="s">
        <v>77</v>
      </c>
      <c r="B11" s="137"/>
      <c r="C11" s="4" t="s">
        <v>19</v>
      </c>
      <c r="D11" s="38">
        <v>8884241846</v>
      </c>
      <c r="E11" s="39"/>
      <c r="F11" s="125"/>
      <c r="G11" s="126"/>
      <c r="H11" s="126"/>
      <c r="I11" s="132" t="s">
        <v>81</v>
      </c>
      <c r="J11" s="133"/>
      <c r="K11" s="20" t="s">
        <v>18</v>
      </c>
      <c r="L11" s="38">
        <v>8753953504</v>
      </c>
      <c r="M11" s="39"/>
    </row>
    <row r="12" spans="1:14">
      <c r="A12" s="137" t="s">
        <v>78</v>
      </c>
      <c r="B12" s="137"/>
      <c r="C12" s="4" t="s">
        <v>20</v>
      </c>
      <c r="D12" s="38">
        <v>9706452763</v>
      </c>
      <c r="E12" s="39"/>
      <c r="F12" s="125"/>
      <c r="G12" s="126"/>
      <c r="H12" s="126"/>
      <c r="I12" s="130" t="s">
        <v>82</v>
      </c>
      <c r="J12" s="131"/>
      <c r="K12" s="4" t="s">
        <v>20</v>
      </c>
      <c r="L12" s="38">
        <v>8135089738</v>
      </c>
      <c r="M12" s="39"/>
    </row>
    <row r="13" spans="1:14">
      <c r="A13" s="137" t="s">
        <v>79</v>
      </c>
      <c r="B13" s="137"/>
      <c r="C13" s="4" t="s">
        <v>21</v>
      </c>
      <c r="D13" s="38">
        <v>9954440074</v>
      </c>
      <c r="E13" s="39"/>
      <c r="F13" s="125"/>
      <c r="G13" s="126"/>
      <c r="H13" s="126"/>
      <c r="I13" s="130" t="s">
        <v>83</v>
      </c>
      <c r="J13" s="131"/>
      <c r="K13" s="4" t="s">
        <v>21</v>
      </c>
      <c r="L13" s="38">
        <v>9854354821</v>
      </c>
      <c r="M13" s="39"/>
    </row>
    <row r="14" spans="1:14">
      <c r="A14" s="134" t="s">
        <v>23</v>
      </c>
      <c r="B14" s="135"/>
      <c r="C14" s="136"/>
      <c r="D14" s="157"/>
      <c r="E14" s="157"/>
      <c r="F14" s="125"/>
      <c r="G14" s="126"/>
      <c r="H14" s="126"/>
      <c r="I14" s="127"/>
      <c r="J14" s="127"/>
      <c r="K14" s="127"/>
      <c r="L14" s="127"/>
      <c r="M14" s="127"/>
      <c r="N14" s="8"/>
    </row>
    <row r="15" spans="1:14">
      <c r="A15" s="122"/>
      <c r="B15" s="122"/>
      <c r="C15" s="122"/>
      <c r="D15" s="122"/>
      <c r="E15" s="122"/>
      <c r="F15" s="122"/>
      <c r="G15" s="122"/>
      <c r="H15" s="122"/>
      <c r="I15" s="122"/>
      <c r="J15" s="122"/>
      <c r="K15" s="122"/>
      <c r="L15" s="122"/>
      <c r="M15" s="122"/>
    </row>
    <row r="16" spans="1:14">
      <c r="A16" s="121" t="s">
        <v>48</v>
      </c>
      <c r="B16" s="121"/>
      <c r="C16" s="121"/>
      <c r="D16" s="121"/>
      <c r="E16" s="121"/>
      <c r="F16" s="121"/>
      <c r="G16" s="121"/>
      <c r="H16" s="121"/>
      <c r="I16" s="121"/>
      <c r="J16" s="121"/>
      <c r="K16" s="121"/>
      <c r="L16" s="121"/>
      <c r="M16" s="121"/>
    </row>
    <row r="17" spans="1:13" ht="32.25" customHeight="1">
      <c r="A17" s="155" t="s">
        <v>60</v>
      </c>
      <c r="B17" s="155"/>
      <c r="C17" s="155"/>
      <c r="D17" s="155"/>
      <c r="E17" s="155"/>
      <c r="F17" s="155"/>
      <c r="G17" s="155"/>
      <c r="H17" s="155"/>
      <c r="I17" s="155"/>
      <c r="J17" s="155"/>
      <c r="K17" s="155"/>
      <c r="L17" s="155"/>
      <c r="M17" s="155"/>
    </row>
    <row r="18" spans="1:13">
      <c r="A18" s="120" t="s">
        <v>61</v>
      </c>
      <c r="B18" s="120"/>
      <c r="C18" s="120"/>
      <c r="D18" s="120"/>
      <c r="E18" s="120"/>
      <c r="F18" s="120"/>
      <c r="G18" s="120"/>
      <c r="H18" s="120"/>
      <c r="I18" s="120"/>
      <c r="J18" s="120"/>
      <c r="K18" s="120"/>
      <c r="L18" s="120"/>
      <c r="M18" s="120"/>
    </row>
    <row r="19" spans="1:13">
      <c r="A19" s="120" t="s">
        <v>49</v>
      </c>
      <c r="B19" s="120"/>
      <c r="C19" s="120"/>
      <c r="D19" s="120"/>
      <c r="E19" s="120"/>
      <c r="F19" s="120"/>
      <c r="G19" s="120"/>
      <c r="H19" s="120"/>
      <c r="I19" s="120"/>
      <c r="J19" s="120"/>
      <c r="K19" s="120"/>
      <c r="L19" s="120"/>
      <c r="M19" s="120"/>
    </row>
    <row r="20" spans="1:13">
      <c r="A20" s="120" t="s">
        <v>43</v>
      </c>
      <c r="B20" s="120"/>
      <c r="C20" s="120"/>
      <c r="D20" s="120"/>
      <c r="E20" s="120"/>
      <c r="F20" s="120"/>
      <c r="G20" s="120"/>
      <c r="H20" s="120"/>
      <c r="I20" s="120"/>
      <c r="J20" s="120"/>
      <c r="K20" s="120"/>
      <c r="L20" s="120"/>
      <c r="M20" s="120"/>
    </row>
    <row r="21" spans="1:13">
      <c r="A21" s="120" t="s">
        <v>50</v>
      </c>
      <c r="B21" s="120"/>
      <c r="C21" s="120"/>
      <c r="D21" s="120"/>
      <c r="E21" s="120"/>
      <c r="F21" s="120"/>
      <c r="G21" s="120"/>
      <c r="H21" s="120"/>
      <c r="I21" s="120"/>
      <c r="J21" s="120"/>
      <c r="K21" s="120"/>
      <c r="L21" s="120"/>
      <c r="M21" s="120"/>
    </row>
    <row r="22" spans="1:13">
      <c r="A22" s="120" t="s">
        <v>44</v>
      </c>
      <c r="B22" s="120"/>
      <c r="C22" s="120"/>
      <c r="D22" s="120"/>
      <c r="E22" s="120"/>
      <c r="F22" s="120"/>
      <c r="G22" s="120"/>
      <c r="H22" s="120"/>
      <c r="I22" s="120"/>
      <c r="J22" s="120"/>
      <c r="K22" s="120"/>
      <c r="L22" s="120"/>
      <c r="M22" s="120"/>
    </row>
    <row r="23" spans="1:13">
      <c r="A23" s="156" t="s">
        <v>53</v>
      </c>
      <c r="B23" s="156"/>
      <c r="C23" s="156"/>
      <c r="D23" s="156"/>
      <c r="E23" s="156"/>
      <c r="F23" s="156"/>
      <c r="G23" s="156"/>
      <c r="H23" s="156"/>
      <c r="I23" s="156"/>
      <c r="J23" s="156"/>
      <c r="K23" s="156"/>
      <c r="L23" s="156"/>
      <c r="M23" s="156"/>
    </row>
    <row r="24" spans="1:13">
      <c r="A24" s="120" t="s">
        <v>45</v>
      </c>
      <c r="B24" s="120"/>
      <c r="C24" s="120"/>
      <c r="D24" s="120"/>
      <c r="E24" s="120"/>
      <c r="F24" s="120"/>
      <c r="G24" s="120"/>
      <c r="H24" s="120"/>
      <c r="I24" s="120"/>
      <c r="J24" s="120"/>
      <c r="K24" s="120"/>
      <c r="L24" s="120"/>
      <c r="M24" s="120"/>
    </row>
    <row r="25" spans="1:13">
      <c r="A25" s="120" t="s">
        <v>46</v>
      </c>
      <c r="B25" s="120"/>
      <c r="C25" s="120"/>
      <c r="D25" s="120"/>
      <c r="E25" s="120"/>
      <c r="F25" s="120"/>
      <c r="G25" s="120"/>
      <c r="H25" s="120"/>
      <c r="I25" s="120"/>
      <c r="J25" s="120"/>
      <c r="K25" s="120"/>
      <c r="L25" s="120"/>
      <c r="M25" s="120"/>
    </row>
    <row r="26" spans="1:13">
      <c r="A26" s="120" t="s">
        <v>47</v>
      </c>
      <c r="B26" s="120"/>
      <c r="C26" s="120"/>
      <c r="D26" s="120"/>
      <c r="E26" s="120"/>
      <c r="F26" s="120"/>
      <c r="G26" s="120"/>
      <c r="H26" s="120"/>
      <c r="I26" s="120"/>
      <c r="J26" s="120"/>
      <c r="K26" s="120"/>
      <c r="L26" s="120"/>
      <c r="M26" s="120"/>
    </row>
    <row r="27" spans="1:13">
      <c r="A27" s="154" t="s">
        <v>51</v>
      </c>
      <c r="B27" s="154"/>
      <c r="C27" s="154"/>
      <c r="D27" s="154"/>
      <c r="E27" s="154"/>
      <c r="F27" s="154"/>
      <c r="G27" s="154"/>
      <c r="H27" s="154"/>
      <c r="I27" s="154"/>
      <c r="J27" s="154"/>
      <c r="K27" s="154"/>
      <c r="L27" s="154"/>
      <c r="M27" s="154"/>
    </row>
    <row r="28" spans="1:13">
      <c r="A28" s="120" t="s">
        <v>52</v>
      </c>
      <c r="B28" s="120"/>
      <c r="C28" s="120"/>
      <c r="D28" s="120"/>
      <c r="E28" s="120"/>
      <c r="F28" s="120"/>
      <c r="G28" s="120"/>
      <c r="H28" s="120"/>
      <c r="I28" s="120"/>
      <c r="J28" s="120"/>
      <c r="K28" s="120"/>
      <c r="L28" s="120"/>
      <c r="M28" s="120"/>
    </row>
    <row r="29" spans="1:13" ht="44.25" customHeight="1">
      <c r="A29" s="152" t="s">
        <v>62</v>
      </c>
      <c r="B29" s="152"/>
      <c r="C29" s="152"/>
      <c r="D29" s="152"/>
      <c r="E29" s="152"/>
      <c r="F29" s="152"/>
      <c r="G29" s="152"/>
      <c r="H29" s="152"/>
      <c r="I29" s="152"/>
      <c r="J29" s="152"/>
      <c r="K29" s="152"/>
      <c r="L29" s="152"/>
      <c r="M29" s="152"/>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1"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7" activePane="bottomRight" state="frozen"/>
      <selection pane="topRight" activeCell="C1" sqref="C1"/>
      <selection pane="bottomLeft" activeCell="A5" sqref="A5"/>
      <selection pane="bottomRight" activeCell="C3" sqref="C3:C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3" t="s">
        <v>812</v>
      </c>
      <c r="B1" s="163"/>
      <c r="C1" s="163"/>
      <c r="D1" s="164"/>
      <c r="E1" s="164"/>
      <c r="F1" s="164"/>
      <c r="G1" s="164"/>
      <c r="H1" s="164"/>
      <c r="I1" s="164"/>
      <c r="J1" s="164"/>
      <c r="K1" s="164"/>
      <c r="L1" s="164"/>
      <c r="M1" s="164"/>
      <c r="N1" s="164"/>
      <c r="O1" s="164"/>
      <c r="P1" s="164"/>
      <c r="Q1" s="164"/>
      <c r="R1" s="164"/>
      <c r="S1" s="164"/>
    </row>
    <row r="2" spans="1:20" ht="16.5" customHeight="1">
      <c r="A2" s="167" t="s">
        <v>63</v>
      </c>
      <c r="B2" s="168"/>
      <c r="C2" s="168"/>
      <c r="D2" s="25" t="s">
        <v>201</v>
      </c>
      <c r="E2" s="22"/>
      <c r="F2" s="22"/>
      <c r="G2" s="22"/>
      <c r="H2" s="22"/>
      <c r="I2" s="22"/>
      <c r="J2" s="22"/>
      <c r="K2" s="22"/>
      <c r="L2" s="22"/>
      <c r="M2" s="22"/>
      <c r="N2" s="22"/>
      <c r="O2" s="22"/>
      <c r="P2" s="22"/>
      <c r="Q2" s="22"/>
      <c r="R2" s="22"/>
      <c r="S2" s="22"/>
    </row>
    <row r="3" spans="1:20" ht="24" customHeight="1">
      <c r="A3" s="162" t="s">
        <v>14</v>
      </c>
      <c r="B3" s="165" t="s">
        <v>65</v>
      </c>
      <c r="C3" s="161" t="s">
        <v>7</v>
      </c>
      <c r="D3" s="161" t="s">
        <v>59</v>
      </c>
      <c r="E3" s="161" t="s">
        <v>16</v>
      </c>
      <c r="F3" s="169" t="s">
        <v>17</v>
      </c>
      <c r="G3" s="161" t="s">
        <v>8</v>
      </c>
      <c r="H3" s="161"/>
      <c r="I3" s="161"/>
      <c r="J3" s="161" t="s">
        <v>35</v>
      </c>
      <c r="K3" s="165" t="s">
        <v>37</v>
      </c>
      <c r="L3" s="165" t="s">
        <v>54</v>
      </c>
      <c r="M3" s="165" t="s">
        <v>55</v>
      </c>
      <c r="N3" s="165" t="s">
        <v>38</v>
      </c>
      <c r="O3" s="165" t="s">
        <v>39</v>
      </c>
      <c r="P3" s="162" t="s">
        <v>58</v>
      </c>
      <c r="Q3" s="161" t="s">
        <v>56</v>
      </c>
      <c r="R3" s="161" t="s">
        <v>36</v>
      </c>
      <c r="S3" s="161" t="s">
        <v>57</v>
      </c>
      <c r="T3" s="161" t="s">
        <v>13</v>
      </c>
    </row>
    <row r="4" spans="1:20" ht="25.5" customHeight="1">
      <c r="A4" s="162"/>
      <c r="B4" s="170"/>
      <c r="C4" s="161"/>
      <c r="D4" s="161"/>
      <c r="E4" s="161"/>
      <c r="F4" s="169"/>
      <c r="G4" s="15" t="s">
        <v>9</v>
      </c>
      <c r="H4" s="15" t="s">
        <v>10</v>
      </c>
      <c r="I4" s="11" t="s">
        <v>11</v>
      </c>
      <c r="J4" s="161"/>
      <c r="K4" s="166"/>
      <c r="L4" s="166"/>
      <c r="M4" s="166"/>
      <c r="N4" s="166"/>
      <c r="O4" s="166"/>
      <c r="P4" s="162"/>
      <c r="Q4" s="162"/>
      <c r="R4" s="161"/>
      <c r="S4" s="161"/>
      <c r="T4" s="161"/>
    </row>
    <row r="5" spans="1:20" ht="36">
      <c r="A5" s="4">
        <v>1</v>
      </c>
      <c r="B5" s="84" t="s">
        <v>66</v>
      </c>
      <c r="C5" s="61" t="s">
        <v>196</v>
      </c>
      <c r="D5" s="61" t="s">
        <v>27</v>
      </c>
      <c r="E5" s="85">
        <v>18120601802</v>
      </c>
      <c r="F5" s="61" t="s">
        <v>85</v>
      </c>
      <c r="G5" s="85">
        <v>31</v>
      </c>
      <c r="H5" s="85">
        <v>23</v>
      </c>
      <c r="I5" s="84">
        <f t="shared" ref="I5:I8" si="0">+G5+H5</f>
        <v>54</v>
      </c>
      <c r="J5" s="61">
        <v>9678633962</v>
      </c>
      <c r="K5" s="69" t="s">
        <v>194</v>
      </c>
      <c r="L5" s="86" t="s">
        <v>195</v>
      </c>
      <c r="M5" s="86">
        <v>8135945717</v>
      </c>
      <c r="N5" s="86" t="s">
        <v>202</v>
      </c>
      <c r="O5" s="86">
        <v>9678633962</v>
      </c>
      <c r="P5" s="87">
        <v>43374</v>
      </c>
      <c r="Q5" s="61" t="s">
        <v>109</v>
      </c>
      <c r="R5" s="61">
        <v>15</v>
      </c>
      <c r="S5" s="61" t="s">
        <v>150</v>
      </c>
      <c r="T5" s="18"/>
    </row>
    <row r="6" spans="1:20" ht="18">
      <c r="A6" s="4">
        <v>2</v>
      </c>
      <c r="B6" s="84" t="s">
        <v>66</v>
      </c>
      <c r="C6" s="61" t="s">
        <v>197</v>
      </c>
      <c r="D6" s="61" t="s">
        <v>27</v>
      </c>
      <c r="E6" s="85">
        <v>18120619005</v>
      </c>
      <c r="F6" s="61" t="s">
        <v>89</v>
      </c>
      <c r="G6" s="85">
        <v>50</v>
      </c>
      <c r="H6" s="85">
        <v>37</v>
      </c>
      <c r="I6" s="84">
        <f t="shared" si="0"/>
        <v>87</v>
      </c>
      <c r="J6" s="61">
        <v>8471924926</v>
      </c>
      <c r="K6" s="69" t="s">
        <v>194</v>
      </c>
      <c r="L6" s="86" t="s">
        <v>195</v>
      </c>
      <c r="M6" s="86">
        <v>8135945717</v>
      </c>
      <c r="N6" s="86" t="s">
        <v>202</v>
      </c>
      <c r="O6" s="86">
        <v>9678633962</v>
      </c>
      <c r="P6" s="87">
        <v>43374</v>
      </c>
      <c r="Q6" s="61" t="s">
        <v>109</v>
      </c>
      <c r="R6" s="61">
        <v>15</v>
      </c>
      <c r="S6" s="61" t="s">
        <v>150</v>
      </c>
      <c r="T6" s="18"/>
    </row>
    <row r="7" spans="1:20" ht="36">
      <c r="A7" s="4">
        <v>3</v>
      </c>
      <c r="B7" s="84" t="s">
        <v>66</v>
      </c>
      <c r="C7" s="61" t="s">
        <v>198</v>
      </c>
      <c r="D7" s="61" t="s">
        <v>27</v>
      </c>
      <c r="E7" s="85">
        <v>18120606501</v>
      </c>
      <c r="F7" s="61" t="s">
        <v>85</v>
      </c>
      <c r="G7" s="85">
        <v>42</v>
      </c>
      <c r="H7" s="85">
        <v>23</v>
      </c>
      <c r="I7" s="84">
        <f t="shared" si="0"/>
        <v>65</v>
      </c>
      <c r="J7" s="61">
        <v>9707603848</v>
      </c>
      <c r="K7" s="69" t="s">
        <v>194</v>
      </c>
      <c r="L7" s="86" t="s">
        <v>195</v>
      </c>
      <c r="M7" s="86">
        <v>8135945717</v>
      </c>
      <c r="N7" s="86" t="s">
        <v>202</v>
      </c>
      <c r="O7" s="86">
        <v>9678633962</v>
      </c>
      <c r="P7" s="87">
        <v>43376</v>
      </c>
      <c r="Q7" s="61" t="s">
        <v>105</v>
      </c>
      <c r="R7" s="61">
        <v>15</v>
      </c>
      <c r="S7" s="61" t="s">
        <v>150</v>
      </c>
      <c r="T7" s="18"/>
    </row>
    <row r="8" spans="1:20" ht="36">
      <c r="A8" s="4">
        <v>4</v>
      </c>
      <c r="B8" s="84" t="s">
        <v>66</v>
      </c>
      <c r="C8" s="61" t="s">
        <v>199</v>
      </c>
      <c r="D8" s="61" t="s">
        <v>27</v>
      </c>
      <c r="E8" s="85">
        <v>18120601803</v>
      </c>
      <c r="F8" s="61" t="s">
        <v>88</v>
      </c>
      <c r="G8" s="85">
        <v>35</v>
      </c>
      <c r="H8" s="85">
        <v>30</v>
      </c>
      <c r="I8" s="84">
        <f t="shared" si="0"/>
        <v>65</v>
      </c>
      <c r="J8" s="61">
        <v>9678304802</v>
      </c>
      <c r="K8" s="69" t="s">
        <v>194</v>
      </c>
      <c r="L8" s="86" t="s">
        <v>195</v>
      </c>
      <c r="M8" s="86">
        <v>8135945717</v>
      </c>
      <c r="N8" s="86" t="s">
        <v>202</v>
      </c>
      <c r="O8" s="86">
        <v>9678633962</v>
      </c>
      <c r="P8" s="87">
        <v>43376</v>
      </c>
      <c r="Q8" s="61" t="s">
        <v>105</v>
      </c>
      <c r="R8" s="61">
        <v>15</v>
      </c>
      <c r="S8" s="61" t="s">
        <v>150</v>
      </c>
      <c r="T8" s="18"/>
    </row>
    <row r="9" spans="1:20" ht="54">
      <c r="A9" s="4">
        <v>5</v>
      </c>
      <c r="B9" s="84" t="s">
        <v>66</v>
      </c>
      <c r="C9" s="61" t="s">
        <v>200</v>
      </c>
      <c r="D9" s="61" t="s">
        <v>27</v>
      </c>
      <c r="E9" s="85">
        <v>18120601803</v>
      </c>
      <c r="F9" s="61" t="s">
        <v>89</v>
      </c>
      <c r="G9" s="85">
        <v>45</v>
      </c>
      <c r="H9" s="85">
        <v>38</v>
      </c>
      <c r="I9" s="84">
        <f t="shared" ref="I9:I15" si="1">+G9+H9</f>
        <v>83</v>
      </c>
      <c r="J9" s="61"/>
      <c r="K9" s="69" t="s">
        <v>194</v>
      </c>
      <c r="L9" s="86" t="s">
        <v>195</v>
      </c>
      <c r="M9" s="86">
        <v>8135945717</v>
      </c>
      <c r="N9" s="86" t="s">
        <v>202</v>
      </c>
      <c r="O9" s="86">
        <v>9678633962</v>
      </c>
      <c r="P9" s="87">
        <v>43377</v>
      </c>
      <c r="Q9" s="61" t="s">
        <v>106</v>
      </c>
      <c r="R9" s="61">
        <v>15</v>
      </c>
      <c r="S9" s="61" t="s">
        <v>150</v>
      </c>
      <c r="T9" s="18"/>
    </row>
    <row r="10" spans="1:20" ht="18">
      <c r="A10" s="4">
        <v>6</v>
      </c>
      <c r="B10" s="84" t="s">
        <v>66</v>
      </c>
      <c r="C10" s="88" t="s">
        <v>231</v>
      </c>
      <c r="D10" s="88" t="s">
        <v>27</v>
      </c>
      <c r="E10" s="89">
        <v>18120618701</v>
      </c>
      <c r="F10" s="88" t="s">
        <v>85</v>
      </c>
      <c r="G10" s="90">
        <v>23</v>
      </c>
      <c r="H10" s="90">
        <v>25</v>
      </c>
      <c r="I10" s="91">
        <f t="shared" si="1"/>
        <v>48</v>
      </c>
      <c r="J10" s="88">
        <v>9577370153</v>
      </c>
      <c r="K10" s="88" t="s">
        <v>159</v>
      </c>
      <c r="L10" s="88" t="s">
        <v>160</v>
      </c>
      <c r="M10" s="88">
        <v>9957372661</v>
      </c>
      <c r="N10" s="88" t="s">
        <v>193</v>
      </c>
      <c r="O10" s="88">
        <v>9957318395</v>
      </c>
      <c r="P10" s="87">
        <v>43378</v>
      </c>
      <c r="Q10" s="61" t="s">
        <v>107</v>
      </c>
      <c r="R10" s="61">
        <v>15</v>
      </c>
      <c r="S10" s="61" t="s">
        <v>150</v>
      </c>
      <c r="T10" s="18"/>
    </row>
    <row r="11" spans="1:20" ht="36">
      <c r="A11" s="4">
        <v>7</v>
      </c>
      <c r="B11" s="84" t="s">
        <v>66</v>
      </c>
      <c r="C11" s="92" t="s">
        <v>232</v>
      </c>
      <c r="D11" s="92" t="s">
        <v>27</v>
      </c>
      <c r="E11" s="90">
        <v>18120618402</v>
      </c>
      <c r="F11" s="92" t="s">
        <v>85</v>
      </c>
      <c r="G11" s="90">
        <v>23</v>
      </c>
      <c r="H11" s="90">
        <v>22</v>
      </c>
      <c r="I11" s="91">
        <f t="shared" si="1"/>
        <v>45</v>
      </c>
      <c r="J11" s="92">
        <v>9957684521</v>
      </c>
      <c r="K11" s="88" t="s">
        <v>159</v>
      </c>
      <c r="L11" s="88" t="s">
        <v>160</v>
      </c>
      <c r="M11" s="88">
        <v>9957372661</v>
      </c>
      <c r="N11" s="92" t="s">
        <v>233</v>
      </c>
      <c r="O11" s="92">
        <v>9957316847</v>
      </c>
      <c r="P11" s="87">
        <v>43378</v>
      </c>
      <c r="Q11" s="61" t="s">
        <v>107</v>
      </c>
      <c r="R11" s="61">
        <v>15</v>
      </c>
      <c r="S11" s="61" t="s">
        <v>150</v>
      </c>
      <c r="T11" s="18"/>
    </row>
    <row r="12" spans="1:20" ht="18">
      <c r="A12" s="4">
        <v>8</v>
      </c>
      <c r="B12" s="84" t="s">
        <v>66</v>
      </c>
      <c r="C12" s="92" t="s">
        <v>168</v>
      </c>
      <c r="D12" s="92" t="s">
        <v>27</v>
      </c>
      <c r="E12" s="90">
        <v>18120606401</v>
      </c>
      <c r="F12" s="92" t="s">
        <v>85</v>
      </c>
      <c r="G12" s="90">
        <v>20</v>
      </c>
      <c r="H12" s="90">
        <v>18</v>
      </c>
      <c r="I12" s="91">
        <f t="shared" si="1"/>
        <v>38</v>
      </c>
      <c r="J12" s="92">
        <v>8752015828</v>
      </c>
      <c r="K12" s="88" t="s">
        <v>165</v>
      </c>
      <c r="L12" s="88" t="s">
        <v>166</v>
      </c>
      <c r="M12" s="88">
        <v>9577572102</v>
      </c>
      <c r="N12" s="88" t="s">
        <v>167</v>
      </c>
      <c r="O12" s="88">
        <v>9864011241</v>
      </c>
      <c r="P12" s="87">
        <v>43379</v>
      </c>
      <c r="Q12" s="61" t="s">
        <v>108</v>
      </c>
      <c r="R12" s="61">
        <v>15</v>
      </c>
      <c r="S12" s="61" t="s">
        <v>150</v>
      </c>
      <c r="T12" s="18"/>
    </row>
    <row r="13" spans="1:20" ht="18">
      <c r="A13" s="4">
        <v>9</v>
      </c>
      <c r="B13" s="84" t="s">
        <v>66</v>
      </c>
      <c r="C13" s="92" t="s">
        <v>165</v>
      </c>
      <c r="D13" s="92" t="s">
        <v>27</v>
      </c>
      <c r="E13" s="90">
        <v>181206060601</v>
      </c>
      <c r="F13" s="92" t="s">
        <v>85</v>
      </c>
      <c r="G13" s="90">
        <v>20</v>
      </c>
      <c r="H13" s="90">
        <v>22</v>
      </c>
      <c r="I13" s="91">
        <f t="shared" si="1"/>
        <v>42</v>
      </c>
      <c r="J13" s="92">
        <v>7896427418</v>
      </c>
      <c r="K13" s="92" t="s">
        <v>165</v>
      </c>
      <c r="L13" s="88" t="s">
        <v>166</v>
      </c>
      <c r="M13" s="88">
        <v>9577572102</v>
      </c>
      <c r="N13" s="88" t="s">
        <v>167</v>
      </c>
      <c r="O13" s="88">
        <v>9864011241</v>
      </c>
      <c r="P13" s="87">
        <v>43379</v>
      </c>
      <c r="Q13" s="61" t="s">
        <v>108</v>
      </c>
      <c r="R13" s="61">
        <v>15</v>
      </c>
      <c r="S13" s="61" t="s">
        <v>150</v>
      </c>
      <c r="T13" s="18"/>
    </row>
    <row r="14" spans="1:20" ht="18">
      <c r="A14" s="4">
        <v>10</v>
      </c>
      <c r="B14" s="84" t="s">
        <v>66</v>
      </c>
      <c r="C14" s="92" t="s">
        <v>164</v>
      </c>
      <c r="D14" s="92" t="s">
        <v>29</v>
      </c>
      <c r="E14" s="90">
        <v>44</v>
      </c>
      <c r="F14" s="92" t="s">
        <v>84</v>
      </c>
      <c r="G14" s="90">
        <v>15</v>
      </c>
      <c r="H14" s="90">
        <v>10</v>
      </c>
      <c r="I14" s="91">
        <f t="shared" si="1"/>
        <v>25</v>
      </c>
      <c r="J14" s="92">
        <v>9435813133</v>
      </c>
      <c r="K14" s="88" t="s">
        <v>161</v>
      </c>
      <c r="L14" s="88" t="s">
        <v>162</v>
      </c>
      <c r="M14" s="88">
        <v>9859822980</v>
      </c>
      <c r="N14" s="88" t="s">
        <v>163</v>
      </c>
      <c r="O14" s="88">
        <v>8822417722</v>
      </c>
      <c r="P14" s="87">
        <v>43381</v>
      </c>
      <c r="Q14" s="61" t="s">
        <v>109</v>
      </c>
      <c r="R14" s="61">
        <v>15</v>
      </c>
      <c r="S14" s="61" t="s">
        <v>150</v>
      </c>
      <c r="T14" s="18"/>
    </row>
    <row r="15" spans="1:20" ht="36">
      <c r="A15" s="4">
        <v>11</v>
      </c>
      <c r="B15" s="84" t="s">
        <v>66</v>
      </c>
      <c r="C15" s="92" t="s">
        <v>234</v>
      </c>
      <c r="D15" s="92" t="s">
        <v>27</v>
      </c>
      <c r="E15" s="90">
        <v>18120607105</v>
      </c>
      <c r="F15" s="92" t="s">
        <v>85</v>
      </c>
      <c r="G15" s="90">
        <v>32</v>
      </c>
      <c r="H15" s="90">
        <v>27</v>
      </c>
      <c r="I15" s="91">
        <f t="shared" si="1"/>
        <v>59</v>
      </c>
      <c r="J15" s="92">
        <v>9854968191</v>
      </c>
      <c r="K15" s="88" t="s">
        <v>161</v>
      </c>
      <c r="L15" s="88" t="s">
        <v>162</v>
      </c>
      <c r="M15" s="88">
        <v>9859822980</v>
      </c>
      <c r="N15" s="88" t="s">
        <v>163</v>
      </c>
      <c r="O15" s="88">
        <v>8822417722</v>
      </c>
      <c r="P15" s="87">
        <v>43381</v>
      </c>
      <c r="Q15" s="61" t="s">
        <v>109</v>
      </c>
      <c r="R15" s="61">
        <v>15</v>
      </c>
      <c r="S15" s="61" t="s">
        <v>150</v>
      </c>
      <c r="T15" s="18"/>
    </row>
    <row r="16" spans="1:20" ht="18.75">
      <c r="A16" s="4">
        <v>12</v>
      </c>
      <c r="B16" s="84" t="s">
        <v>66</v>
      </c>
      <c r="C16" s="93" t="s">
        <v>155</v>
      </c>
      <c r="D16" s="69" t="s">
        <v>27</v>
      </c>
      <c r="E16" s="70">
        <v>18120610084</v>
      </c>
      <c r="F16" s="69" t="s">
        <v>156</v>
      </c>
      <c r="G16" s="70">
        <v>100</v>
      </c>
      <c r="H16" s="70">
        <v>93</v>
      </c>
      <c r="I16" s="94">
        <f t="shared" ref="I16" si="2">G16+H16</f>
        <v>193</v>
      </c>
      <c r="J16" s="69">
        <v>9859877247</v>
      </c>
      <c r="K16" s="69" t="s">
        <v>154</v>
      </c>
      <c r="L16" s="61" t="s">
        <v>157</v>
      </c>
      <c r="M16" s="61">
        <v>9707286128</v>
      </c>
      <c r="N16" s="61" t="s">
        <v>158</v>
      </c>
      <c r="O16" s="61">
        <v>8752869602</v>
      </c>
      <c r="P16" s="87">
        <v>43382</v>
      </c>
      <c r="Q16" s="61" t="s">
        <v>104</v>
      </c>
      <c r="R16" s="61">
        <v>15</v>
      </c>
      <c r="S16" s="61" t="s">
        <v>150</v>
      </c>
      <c r="T16" s="18"/>
    </row>
    <row r="17" spans="1:20" ht="18.75">
      <c r="A17" s="4">
        <v>13</v>
      </c>
      <c r="B17" s="84" t="s">
        <v>66</v>
      </c>
      <c r="C17" s="93" t="s">
        <v>155</v>
      </c>
      <c r="D17" s="69" t="s">
        <v>27</v>
      </c>
      <c r="E17" s="70">
        <v>18120610084</v>
      </c>
      <c r="F17" s="69" t="s">
        <v>156</v>
      </c>
      <c r="G17" s="70">
        <v>70</v>
      </c>
      <c r="H17" s="70">
        <v>55</v>
      </c>
      <c r="I17" s="95">
        <f t="shared" ref="I17:I20" si="3">H17+G17</f>
        <v>125</v>
      </c>
      <c r="J17" s="69">
        <v>9859877247</v>
      </c>
      <c r="K17" s="69" t="s">
        <v>154</v>
      </c>
      <c r="L17" s="61" t="s">
        <v>157</v>
      </c>
      <c r="M17" s="61">
        <v>9707286128</v>
      </c>
      <c r="N17" s="61" t="s">
        <v>158</v>
      </c>
      <c r="O17" s="61">
        <v>8752869602</v>
      </c>
      <c r="P17" s="87">
        <v>43382</v>
      </c>
      <c r="Q17" s="61" t="s">
        <v>104</v>
      </c>
      <c r="R17" s="61">
        <v>15</v>
      </c>
      <c r="S17" s="61" t="s">
        <v>150</v>
      </c>
      <c r="T17" s="18"/>
    </row>
    <row r="18" spans="1:20" ht="36">
      <c r="A18" s="4">
        <v>14</v>
      </c>
      <c r="B18" s="84" t="s">
        <v>66</v>
      </c>
      <c r="C18" s="88" t="s">
        <v>224</v>
      </c>
      <c r="D18" s="88" t="s">
        <v>27</v>
      </c>
      <c r="E18" s="90">
        <v>18120609103</v>
      </c>
      <c r="F18" s="92" t="s">
        <v>89</v>
      </c>
      <c r="G18" s="90">
        <v>55</v>
      </c>
      <c r="H18" s="90">
        <v>48</v>
      </c>
      <c r="I18" s="95">
        <f t="shared" si="3"/>
        <v>103</v>
      </c>
      <c r="J18" s="88">
        <v>9854301162</v>
      </c>
      <c r="K18" s="92" t="s">
        <v>225</v>
      </c>
      <c r="L18" s="92" t="s">
        <v>226</v>
      </c>
      <c r="M18" s="92">
        <v>9435681286</v>
      </c>
      <c r="N18" s="92" t="s">
        <v>227</v>
      </c>
      <c r="O18" s="92">
        <v>9613121667</v>
      </c>
      <c r="P18" s="87">
        <v>43383</v>
      </c>
      <c r="Q18" s="61" t="s">
        <v>105</v>
      </c>
      <c r="R18" s="61">
        <v>13</v>
      </c>
      <c r="S18" s="61" t="s">
        <v>150</v>
      </c>
      <c r="T18" s="18"/>
    </row>
    <row r="19" spans="1:20" ht="18">
      <c r="A19" s="4">
        <v>15</v>
      </c>
      <c r="B19" s="84" t="s">
        <v>66</v>
      </c>
      <c r="C19" s="88" t="s">
        <v>228</v>
      </c>
      <c r="D19" s="88" t="s">
        <v>27</v>
      </c>
      <c r="E19" s="90">
        <v>18120602801</v>
      </c>
      <c r="F19" s="88" t="s">
        <v>85</v>
      </c>
      <c r="G19" s="90">
        <v>31</v>
      </c>
      <c r="H19" s="90">
        <v>25</v>
      </c>
      <c r="I19" s="95">
        <f t="shared" si="3"/>
        <v>56</v>
      </c>
      <c r="J19" s="88">
        <v>9854462168</v>
      </c>
      <c r="K19" s="92" t="s">
        <v>225</v>
      </c>
      <c r="L19" s="92" t="s">
        <v>226</v>
      </c>
      <c r="M19" s="92">
        <v>9435681286</v>
      </c>
      <c r="N19" s="88" t="s">
        <v>229</v>
      </c>
      <c r="O19" s="92">
        <v>9613121667</v>
      </c>
      <c r="P19" s="87">
        <v>43384</v>
      </c>
      <c r="Q19" s="61" t="s">
        <v>106</v>
      </c>
      <c r="R19" s="61">
        <v>13</v>
      </c>
      <c r="S19" s="61" t="s">
        <v>150</v>
      </c>
      <c r="T19" s="18"/>
    </row>
    <row r="20" spans="1:20" ht="54">
      <c r="A20" s="4">
        <v>16</v>
      </c>
      <c r="B20" s="84" t="s">
        <v>66</v>
      </c>
      <c r="C20" s="88" t="s">
        <v>230</v>
      </c>
      <c r="D20" s="88" t="s">
        <v>27</v>
      </c>
      <c r="E20" s="90">
        <v>18120609102</v>
      </c>
      <c r="F20" s="88" t="s">
        <v>88</v>
      </c>
      <c r="G20" s="90">
        <v>40</v>
      </c>
      <c r="H20" s="90">
        <v>43</v>
      </c>
      <c r="I20" s="95">
        <f t="shared" si="3"/>
        <v>83</v>
      </c>
      <c r="J20" s="88">
        <v>9854325997</v>
      </c>
      <c r="K20" s="92" t="s">
        <v>225</v>
      </c>
      <c r="L20" s="92" t="s">
        <v>226</v>
      </c>
      <c r="M20" s="92">
        <v>9435681286</v>
      </c>
      <c r="N20" s="88" t="s">
        <v>229</v>
      </c>
      <c r="O20" s="88">
        <v>9854673130</v>
      </c>
      <c r="P20" s="87">
        <v>43384</v>
      </c>
      <c r="Q20" s="61" t="s">
        <v>106</v>
      </c>
      <c r="R20" s="61">
        <v>13</v>
      </c>
      <c r="S20" s="61" t="s">
        <v>150</v>
      </c>
      <c r="T20" s="18"/>
    </row>
    <row r="21" spans="1:20" ht="18">
      <c r="A21" s="4">
        <v>17</v>
      </c>
      <c r="B21" s="84" t="s">
        <v>66</v>
      </c>
      <c r="C21" s="86" t="s">
        <v>235</v>
      </c>
      <c r="D21" s="86" t="s">
        <v>27</v>
      </c>
      <c r="E21" s="96">
        <v>18120619804</v>
      </c>
      <c r="F21" s="86" t="s">
        <v>85</v>
      </c>
      <c r="G21" s="96">
        <v>21</v>
      </c>
      <c r="H21" s="96">
        <v>17</v>
      </c>
      <c r="I21" s="97">
        <f>+G21+H21</f>
        <v>38</v>
      </c>
      <c r="J21" s="86">
        <v>9435086808</v>
      </c>
      <c r="K21" s="86" t="s">
        <v>236</v>
      </c>
      <c r="L21" s="86" t="s">
        <v>237</v>
      </c>
      <c r="M21" s="86">
        <v>9613516714</v>
      </c>
      <c r="N21" s="86" t="s">
        <v>238</v>
      </c>
      <c r="O21" s="86">
        <v>7399664242</v>
      </c>
      <c r="P21" s="87">
        <v>43385</v>
      </c>
      <c r="Q21" s="61" t="s">
        <v>107</v>
      </c>
      <c r="R21" s="61">
        <v>13</v>
      </c>
      <c r="S21" s="61" t="s">
        <v>150</v>
      </c>
      <c r="T21" s="18"/>
    </row>
    <row r="22" spans="1:20" ht="18">
      <c r="A22" s="4">
        <v>18</v>
      </c>
      <c r="B22" s="84" t="s">
        <v>66</v>
      </c>
      <c r="C22" s="86" t="s">
        <v>239</v>
      </c>
      <c r="D22" s="86" t="s">
        <v>27</v>
      </c>
      <c r="E22" s="96">
        <v>18120619806</v>
      </c>
      <c r="F22" s="86" t="s">
        <v>85</v>
      </c>
      <c r="G22" s="96">
        <v>17</v>
      </c>
      <c r="H22" s="96">
        <v>16</v>
      </c>
      <c r="I22" s="97">
        <f>+G22+H22</f>
        <v>33</v>
      </c>
      <c r="J22" s="86">
        <v>9577616583</v>
      </c>
      <c r="K22" s="86" t="s">
        <v>236</v>
      </c>
      <c r="L22" s="86" t="s">
        <v>237</v>
      </c>
      <c r="M22" s="86">
        <v>9613516714</v>
      </c>
      <c r="N22" s="86" t="s">
        <v>238</v>
      </c>
      <c r="O22" s="86">
        <v>7399664242</v>
      </c>
      <c r="P22" s="87">
        <v>43385</v>
      </c>
      <c r="Q22" s="61" t="s">
        <v>107</v>
      </c>
      <c r="R22" s="61">
        <v>13</v>
      </c>
      <c r="S22" s="61" t="s">
        <v>150</v>
      </c>
      <c r="T22" s="18"/>
    </row>
    <row r="23" spans="1:20" ht="18">
      <c r="A23" s="4">
        <v>19</v>
      </c>
      <c r="B23" s="84" t="s">
        <v>66</v>
      </c>
      <c r="C23" s="86" t="s">
        <v>236</v>
      </c>
      <c r="D23" s="86" t="s">
        <v>27</v>
      </c>
      <c r="E23" s="96">
        <v>18120619807</v>
      </c>
      <c r="F23" s="86" t="s">
        <v>85</v>
      </c>
      <c r="G23" s="96">
        <v>34</v>
      </c>
      <c r="H23" s="96">
        <v>25</v>
      </c>
      <c r="I23" s="97">
        <f t="shared" ref="I23:I53" si="4">+G23+H23</f>
        <v>59</v>
      </c>
      <c r="J23" s="86">
        <v>9854878090</v>
      </c>
      <c r="K23" s="86" t="s">
        <v>236</v>
      </c>
      <c r="L23" s="86" t="s">
        <v>237</v>
      </c>
      <c r="M23" s="86">
        <v>9613516714</v>
      </c>
      <c r="N23" s="86" t="s">
        <v>240</v>
      </c>
      <c r="O23" s="86">
        <v>9859494581</v>
      </c>
      <c r="P23" s="87">
        <v>43385</v>
      </c>
      <c r="Q23" s="61" t="s">
        <v>107</v>
      </c>
      <c r="R23" s="61">
        <v>13</v>
      </c>
      <c r="S23" s="61" t="s">
        <v>150</v>
      </c>
      <c r="T23" s="18"/>
    </row>
    <row r="24" spans="1:20" ht="18">
      <c r="A24" s="4">
        <v>20</v>
      </c>
      <c r="B24" s="84" t="s">
        <v>66</v>
      </c>
      <c r="C24" s="86" t="s">
        <v>241</v>
      </c>
      <c r="D24" s="86" t="s">
        <v>27</v>
      </c>
      <c r="E24" s="96">
        <v>1812062004</v>
      </c>
      <c r="F24" s="86" t="s">
        <v>85</v>
      </c>
      <c r="G24" s="96">
        <v>25</v>
      </c>
      <c r="H24" s="96">
        <v>27</v>
      </c>
      <c r="I24" s="97">
        <f t="shared" si="4"/>
        <v>52</v>
      </c>
      <c r="J24" s="86">
        <v>9854117585</v>
      </c>
      <c r="K24" s="86" t="s">
        <v>236</v>
      </c>
      <c r="L24" s="86" t="s">
        <v>237</v>
      </c>
      <c r="M24" s="86">
        <v>9613516714</v>
      </c>
      <c r="N24" s="86" t="s">
        <v>240</v>
      </c>
      <c r="O24" s="86">
        <v>9859494581</v>
      </c>
      <c r="P24" s="87">
        <v>43386</v>
      </c>
      <c r="Q24" s="61" t="s">
        <v>108</v>
      </c>
      <c r="R24" s="61">
        <v>13</v>
      </c>
      <c r="S24" s="61" t="s">
        <v>150</v>
      </c>
      <c r="T24" s="18"/>
    </row>
    <row r="25" spans="1:20" ht="18">
      <c r="A25" s="4">
        <v>21</v>
      </c>
      <c r="B25" s="84" t="s">
        <v>66</v>
      </c>
      <c r="C25" s="86" t="s">
        <v>242</v>
      </c>
      <c r="D25" s="86" t="s">
        <v>27</v>
      </c>
      <c r="E25" s="96">
        <v>1812062001</v>
      </c>
      <c r="F25" s="86" t="s">
        <v>85</v>
      </c>
      <c r="G25" s="96">
        <v>13</v>
      </c>
      <c r="H25" s="96">
        <v>24</v>
      </c>
      <c r="I25" s="97">
        <f t="shared" si="4"/>
        <v>37</v>
      </c>
      <c r="J25" s="86">
        <v>7896433440</v>
      </c>
      <c r="K25" s="86" t="s">
        <v>236</v>
      </c>
      <c r="L25" s="86" t="s">
        <v>237</v>
      </c>
      <c r="M25" s="86">
        <v>9613516714</v>
      </c>
      <c r="N25" s="86" t="s">
        <v>240</v>
      </c>
      <c r="O25" s="86">
        <v>9859494581</v>
      </c>
      <c r="P25" s="87">
        <v>43386</v>
      </c>
      <c r="Q25" s="61" t="s">
        <v>108</v>
      </c>
      <c r="R25" s="61">
        <v>13</v>
      </c>
      <c r="S25" s="61" t="s">
        <v>150</v>
      </c>
      <c r="T25" s="18"/>
    </row>
    <row r="26" spans="1:20" ht="18">
      <c r="A26" s="4">
        <v>22</v>
      </c>
      <c r="B26" s="84" t="s">
        <v>66</v>
      </c>
      <c r="C26" s="86" t="s">
        <v>243</v>
      </c>
      <c r="D26" s="86" t="s">
        <v>27</v>
      </c>
      <c r="E26" s="96">
        <v>1812062003</v>
      </c>
      <c r="F26" s="86" t="s">
        <v>88</v>
      </c>
      <c r="G26" s="96">
        <v>22</v>
      </c>
      <c r="H26" s="96">
        <v>19</v>
      </c>
      <c r="I26" s="97">
        <f t="shared" si="4"/>
        <v>41</v>
      </c>
      <c r="J26" s="86">
        <v>9854793065</v>
      </c>
      <c r="K26" s="86" t="s">
        <v>236</v>
      </c>
      <c r="L26" s="86" t="s">
        <v>237</v>
      </c>
      <c r="M26" s="86">
        <v>9613516714</v>
      </c>
      <c r="N26" s="86" t="s">
        <v>240</v>
      </c>
      <c r="O26" s="86">
        <v>9859494581</v>
      </c>
      <c r="P26" s="87">
        <v>43388</v>
      </c>
      <c r="Q26" s="61" t="s">
        <v>109</v>
      </c>
      <c r="R26" s="61">
        <v>13</v>
      </c>
      <c r="S26" s="61" t="s">
        <v>150</v>
      </c>
      <c r="T26" s="18"/>
    </row>
    <row r="27" spans="1:20" ht="18">
      <c r="A27" s="4">
        <v>23</v>
      </c>
      <c r="B27" s="84" t="s">
        <v>66</v>
      </c>
      <c r="C27" s="86" t="s">
        <v>243</v>
      </c>
      <c r="D27" s="86" t="s">
        <v>27</v>
      </c>
      <c r="E27" s="96">
        <v>1812062004</v>
      </c>
      <c r="F27" s="86" t="s">
        <v>87</v>
      </c>
      <c r="G27" s="96">
        <v>31</v>
      </c>
      <c r="H27" s="96">
        <v>39</v>
      </c>
      <c r="I27" s="97">
        <f t="shared" si="4"/>
        <v>70</v>
      </c>
      <c r="J27" s="86">
        <v>9859514243</v>
      </c>
      <c r="K27" s="86" t="s">
        <v>236</v>
      </c>
      <c r="L27" s="86" t="s">
        <v>237</v>
      </c>
      <c r="M27" s="86">
        <v>9613516714</v>
      </c>
      <c r="N27" s="86" t="s">
        <v>240</v>
      </c>
      <c r="O27" s="86">
        <v>9859494581</v>
      </c>
      <c r="P27" s="87">
        <v>43388</v>
      </c>
      <c r="Q27" s="61" t="s">
        <v>109</v>
      </c>
      <c r="R27" s="61">
        <v>13</v>
      </c>
      <c r="S27" s="61" t="s">
        <v>150</v>
      </c>
      <c r="T27" s="18"/>
    </row>
    <row r="28" spans="1:20" ht="18">
      <c r="A28" s="4">
        <v>24</v>
      </c>
      <c r="B28" s="84" t="s">
        <v>66</v>
      </c>
      <c r="C28" s="86" t="s">
        <v>244</v>
      </c>
      <c r="D28" s="86" t="s">
        <v>27</v>
      </c>
      <c r="E28" s="96">
        <v>18120603201</v>
      </c>
      <c r="F28" s="86" t="s">
        <v>85</v>
      </c>
      <c r="G28" s="96">
        <v>43</v>
      </c>
      <c r="H28" s="96">
        <v>31</v>
      </c>
      <c r="I28" s="97">
        <f t="shared" si="4"/>
        <v>74</v>
      </c>
      <c r="J28" s="86">
        <v>9435520615</v>
      </c>
      <c r="K28" s="86" t="s">
        <v>236</v>
      </c>
      <c r="L28" s="86" t="s">
        <v>237</v>
      </c>
      <c r="M28" s="86">
        <v>9613516714</v>
      </c>
      <c r="N28" s="86" t="s">
        <v>245</v>
      </c>
      <c r="O28" s="86">
        <v>7896870261</v>
      </c>
      <c r="P28" s="87">
        <v>43393</v>
      </c>
      <c r="Q28" s="61" t="s">
        <v>108</v>
      </c>
      <c r="R28" s="61">
        <v>13</v>
      </c>
      <c r="S28" s="61" t="s">
        <v>150</v>
      </c>
      <c r="T28" s="18"/>
    </row>
    <row r="29" spans="1:20" ht="18">
      <c r="A29" s="4">
        <v>25</v>
      </c>
      <c r="B29" s="84" t="s">
        <v>66</v>
      </c>
      <c r="C29" s="86" t="s">
        <v>246</v>
      </c>
      <c r="D29" s="86" t="s">
        <v>27</v>
      </c>
      <c r="E29" s="96">
        <v>18120603202</v>
      </c>
      <c r="F29" s="86" t="s">
        <v>88</v>
      </c>
      <c r="G29" s="96">
        <v>30</v>
      </c>
      <c r="H29" s="96">
        <v>27</v>
      </c>
      <c r="I29" s="97">
        <f t="shared" si="4"/>
        <v>57</v>
      </c>
      <c r="J29" s="86">
        <v>7399664265</v>
      </c>
      <c r="K29" s="86" t="s">
        <v>236</v>
      </c>
      <c r="L29" s="86" t="s">
        <v>237</v>
      </c>
      <c r="M29" s="86">
        <v>9613516714</v>
      </c>
      <c r="N29" s="86" t="s">
        <v>245</v>
      </c>
      <c r="O29" s="86">
        <v>7896870261</v>
      </c>
      <c r="P29" s="87">
        <v>43393</v>
      </c>
      <c r="Q29" s="61" t="s">
        <v>108</v>
      </c>
      <c r="R29" s="61">
        <v>13</v>
      </c>
      <c r="S29" s="61" t="s">
        <v>150</v>
      </c>
      <c r="T29" s="18"/>
    </row>
    <row r="30" spans="1:20" ht="18">
      <c r="A30" s="4">
        <v>26</v>
      </c>
      <c r="B30" s="84" t="s">
        <v>66</v>
      </c>
      <c r="C30" s="86" t="s">
        <v>247</v>
      </c>
      <c r="D30" s="86" t="s">
        <v>27</v>
      </c>
      <c r="E30" s="96">
        <v>18120106102</v>
      </c>
      <c r="F30" s="86" t="s">
        <v>85</v>
      </c>
      <c r="G30" s="96">
        <v>21</v>
      </c>
      <c r="H30" s="96">
        <v>17</v>
      </c>
      <c r="I30" s="97">
        <f t="shared" si="4"/>
        <v>38</v>
      </c>
      <c r="J30" s="86">
        <v>9859893977</v>
      </c>
      <c r="K30" s="86" t="s">
        <v>236</v>
      </c>
      <c r="L30" s="86" t="s">
        <v>237</v>
      </c>
      <c r="M30" s="86">
        <v>9613516714</v>
      </c>
      <c r="N30" s="86" t="s">
        <v>245</v>
      </c>
      <c r="O30" s="86">
        <v>7896870261</v>
      </c>
      <c r="P30" s="87">
        <v>43395</v>
      </c>
      <c r="Q30" s="61" t="s">
        <v>109</v>
      </c>
      <c r="R30" s="61">
        <v>13</v>
      </c>
      <c r="S30" s="61" t="s">
        <v>150</v>
      </c>
      <c r="T30" s="18"/>
    </row>
    <row r="31" spans="1:20" ht="18">
      <c r="A31" s="4">
        <v>27</v>
      </c>
      <c r="B31" s="84" t="s">
        <v>66</v>
      </c>
      <c r="C31" s="86" t="s">
        <v>248</v>
      </c>
      <c r="D31" s="86" t="s">
        <v>27</v>
      </c>
      <c r="E31" s="96">
        <v>1812060003</v>
      </c>
      <c r="F31" s="86" t="s">
        <v>85</v>
      </c>
      <c r="G31" s="96">
        <v>25</v>
      </c>
      <c r="H31" s="96">
        <v>21</v>
      </c>
      <c r="I31" s="97">
        <f t="shared" si="4"/>
        <v>46</v>
      </c>
      <c r="J31" s="86">
        <v>9854627877</v>
      </c>
      <c r="K31" s="86" t="s">
        <v>249</v>
      </c>
      <c r="L31" s="86" t="s">
        <v>250</v>
      </c>
      <c r="M31" s="86">
        <v>8751859721</v>
      </c>
      <c r="N31" s="86" t="s">
        <v>251</v>
      </c>
      <c r="O31" s="86">
        <v>9859721525</v>
      </c>
      <c r="P31" s="87">
        <v>43395</v>
      </c>
      <c r="Q31" s="61" t="s">
        <v>109</v>
      </c>
      <c r="R31" s="61">
        <v>13</v>
      </c>
      <c r="S31" s="61" t="s">
        <v>150</v>
      </c>
      <c r="T31" s="18"/>
    </row>
    <row r="32" spans="1:20" ht="18">
      <c r="A32" s="4">
        <v>28</v>
      </c>
      <c r="B32" s="84" t="s">
        <v>66</v>
      </c>
      <c r="C32" s="86" t="s">
        <v>252</v>
      </c>
      <c r="D32" s="86" t="s">
        <v>27</v>
      </c>
      <c r="E32" s="96">
        <v>18120613704</v>
      </c>
      <c r="F32" s="86" t="s">
        <v>88</v>
      </c>
      <c r="G32" s="96">
        <v>16</v>
      </c>
      <c r="H32" s="96">
        <v>24</v>
      </c>
      <c r="I32" s="97">
        <f t="shared" si="4"/>
        <v>40</v>
      </c>
      <c r="J32" s="86">
        <v>7399486416</v>
      </c>
      <c r="K32" s="86" t="s">
        <v>249</v>
      </c>
      <c r="L32" s="86" t="s">
        <v>250</v>
      </c>
      <c r="M32" s="86">
        <v>8751859721</v>
      </c>
      <c r="N32" s="86" t="s">
        <v>251</v>
      </c>
      <c r="O32" s="86">
        <v>9859721525</v>
      </c>
      <c r="P32" s="87">
        <v>43396</v>
      </c>
      <c r="Q32" s="61" t="s">
        <v>104</v>
      </c>
      <c r="R32" s="61">
        <v>13</v>
      </c>
      <c r="S32" s="61" t="s">
        <v>150</v>
      </c>
      <c r="T32" s="18"/>
    </row>
    <row r="33" spans="1:20" ht="18">
      <c r="A33" s="4">
        <v>29</v>
      </c>
      <c r="B33" s="84" t="s">
        <v>66</v>
      </c>
      <c r="C33" s="86" t="s">
        <v>252</v>
      </c>
      <c r="D33" s="86" t="s">
        <v>27</v>
      </c>
      <c r="E33" s="96">
        <v>18120613710</v>
      </c>
      <c r="F33" s="86" t="s">
        <v>89</v>
      </c>
      <c r="G33" s="96">
        <v>34</v>
      </c>
      <c r="H33" s="96">
        <v>42</v>
      </c>
      <c r="I33" s="97">
        <f t="shared" si="4"/>
        <v>76</v>
      </c>
      <c r="J33" s="86">
        <v>7399486416</v>
      </c>
      <c r="K33" s="86" t="s">
        <v>249</v>
      </c>
      <c r="L33" s="86" t="s">
        <v>250</v>
      </c>
      <c r="M33" s="86">
        <v>8751859721</v>
      </c>
      <c r="N33" s="86" t="s">
        <v>251</v>
      </c>
      <c r="O33" s="86">
        <v>9859721525</v>
      </c>
      <c r="P33" s="87">
        <v>43396</v>
      </c>
      <c r="Q33" s="61" t="s">
        <v>104</v>
      </c>
      <c r="R33" s="61">
        <v>13</v>
      </c>
      <c r="S33" s="61" t="s">
        <v>150</v>
      </c>
      <c r="T33" s="18"/>
    </row>
    <row r="34" spans="1:20" ht="36">
      <c r="A34" s="4">
        <v>30</v>
      </c>
      <c r="B34" s="84" t="s">
        <v>66</v>
      </c>
      <c r="C34" s="86" t="s">
        <v>253</v>
      </c>
      <c r="D34" s="86" t="s">
        <v>27</v>
      </c>
      <c r="E34" s="96">
        <v>18120613705</v>
      </c>
      <c r="F34" s="86" t="s">
        <v>85</v>
      </c>
      <c r="G34" s="96">
        <v>16</v>
      </c>
      <c r="H34" s="96">
        <v>18</v>
      </c>
      <c r="I34" s="97">
        <f t="shared" si="4"/>
        <v>34</v>
      </c>
      <c r="J34" s="86">
        <v>9613476836</v>
      </c>
      <c r="K34" s="86" t="s">
        <v>249</v>
      </c>
      <c r="L34" s="86" t="s">
        <v>250</v>
      </c>
      <c r="M34" s="86">
        <v>8751859721</v>
      </c>
      <c r="N34" s="86" t="s">
        <v>254</v>
      </c>
      <c r="O34" s="86">
        <v>9577197011</v>
      </c>
      <c r="P34" s="87">
        <v>43397</v>
      </c>
      <c r="Q34" s="61" t="s">
        <v>105</v>
      </c>
      <c r="R34" s="61">
        <v>13</v>
      </c>
      <c r="S34" s="61" t="s">
        <v>150</v>
      </c>
      <c r="T34" s="18"/>
    </row>
    <row r="35" spans="1:20" ht="36">
      <c r="A35" s="4">
        <v>31</v>
      </c>
      <c r="B35" s="84" t="s">
        <v>66</v>
      </c>
      <c r="C35" s="86" t="s">
        <v>255</v>
      </c>
      <c r="D35" s="86" t="s">
        <v>27</v>
      </c>
      <c r="E35" s="96">
        <v>18120613703</v>
      </c>
      <c r="F35" s="86" t="s">
        <v>85</v>
      </c>
      <c r="G35" s="96">
        <v>19</v>
      </c>
      <c r="H35" s="96">
        <v>27</v>
      </c>
      <c r="I35" s="97">
        <f t="shared" si="4"/>
        <v>46</v>
      </c>
      <c r="J35" s="86">
        <v>9854306995</v>
      </c>
      <c r="K35" s="86" t="s">
        <v>249</v>
      </c>
      <c r="L35" s="86" t="s">
        <v>250</v>
      </c>
      <c r="M35" s="86">
        <v>8751859721</v>
      </c>
      <c r="N35" s="86" t="s">
        <v>254</v>
      </c>
      <c r="O35" s="86">
        <v>9577197011</v>
      </c>
      <c r="P35" s="87">
        <v>43397</v>
      </c>
      <c r="Q35" s="61" t="s">
        <v>105</v>
      </c>
      <c r="R35" s="61">
        <v>13</v>
      </c>
      <c r="S35" s="61" t="s">
        <v>150</v>
      </c>
      <c r="T35" s="18"/>
    </row>
    <row r="36" spans="1:20" ht="18">
      <c r="A36" s="4">
        <v>32</v>
      </c>
      <c r="B36" s="84" t="s">
        <v>66</v>
      </c>
      <c r="C36" s="86" t="s">
        <v>256</v>
      </c>
      <c r="D36" s="86" t="s">
        <v>27</v>
      </c>
      <c r="E36" s="96">
        <v>18120613707</v>
      </c>
      <c r="F36" s="86" t="s">
        <v>85</v>
      </c>
      <c r="G36" s="96">
        <v>18</v>
      </c>
      <c r="H36" s="96">
        <v>15</v>
      </c>
      <c r="I36" s="97">
        <f t="shared" si="4"/>
        <v>33</v>
      </c>
      <c r="J36" s="86">
        <v>9859471292</v>
      </c>
      <c r="K36" s="86" t="s">
        <v>249</v>
      </c>
      <c r="L36" s="86" t="s">
        <v>250</v>
      </c>
      <c r="M36" s="86">
        <v>8751859721</v>
      </c>
      <c r="N36" s="86" t="s">
        <v>254</v>
      </c>
      <c r="O36" s="86">
        <v>9577197011</v>
      </c>
      <c r="P36" s="87">
        <v>43398</v>
      </c>
      <c r="Q36" s="61" t="s">
        <v>106</v>
      </c>
      <c r="R36" s="61">
        <v>13</v>
      </c>
      <c r="S36" s="61" t="s">
        <v>150</v>
      </c>
      <c r="T36" s="18"/>
    </row>
    <row r="37" spans="1:20" ht="18">
      <c r="A37" s="4">
        <v>33</v>
      </c>
      <c r="B37" s="84" t="s">
        <v>66</v>
      </c>
      <c r="C37" s="86" t="s">
        <v>257</v>
      </c>
      <c r="D37" s="86" t="s">
        <v>27</v>
      </c>
      <c r="E37" s="96">
        <v>18120613504</v>
      </c>
      <c r="F37" s="86" t="s">
        <v>85</v>
      </c>
      <c r="G37" s="96">
        <v>20</v>
      </c>
      <c r="H37" s="96">
        <v>16</v>
      </c>
      <c r="I37" s="97">
        <f t="shared" si="4"/>
        <v>36</v>
      </c>
      <c r="J37" s="86">
        <v>9613665322</v>
      </c>
      <c r="K37" s="86" t="s">
        <v>249</v>
      </c>
      <c r="L37" s="86" t="s">
        <v>258</v>
      </c>
      <c r="M37" s="86">
        <v>9577973700</v>
      </c>
      <c r="N37" s="86" t="s">
        <v>259</v>
      </c>
      <c r="O37" s="86">
        <v>9854931582</v>
      </c>
      <c r="P37" s="87">
        <v>43398</v>
      </c>
      <c r="Q37" s="61" t="s">
        <v>106</v>
      </c>
      <c r="R37" s="61">
        <v>13</v>
      </c>
      <c r="S37" s="61" t="s">
        <v>150</v>
      </c>
      <c r="T37" s="18"/>
    </row>
    <row r="38" spans="1:20" ht="18">
      <c r="A38" s="4">
        <v>34</v>
      </c>
      <c r="B38" s="84" t="s">
        <v>66</v>
      </c>
      <c r="C38" s="86" t="s">
        <v>260</v>
      </c>
      <c r="D38" s="86" t="s">
        <v>27</v>
      </c>
      <c r="E38" s="96">
        <v>18120613702</v>
      </c>
      <c r="F38" s="86" t="s">
        <v>88</v>
      </c>
      <c r="G38" s="96">
        <v>22</v>
      </c>
      <c r="H38" s="96">
        <v>18</v>
      </c>
      <c r="I38" s="97">
        <f t="shared" si="4"/>
        <v>40</v>
      </c>
      <c r="J38" s="86">
        <v>9854193558</v>
      </c>
      <c r="K38" s="86" t="s">
        <v>249</v>
      </c>
      <c r="L38" s="86" t="s">
        <v>258</v>
      </c>
      <c r="M38" s="86">
        <v>9577973700</v>
      </c>
      <c r="N38" s="86" t="s">
        <v>254</v>
      </c>
      <c r="O38" s="86">
        <v>9577197011</v>
      </c>
      <c r="P38" s="87">
        <v>43398</v>
      </c>
      <c r="Q38" s="61" t="s">
        <v>106</v>
      </c>
      <c r="R38" s="61">
        <v>13</v>
      </c>
      <c r="S38" s="61" t="s">
        <v>150</v>
      </c>
      <c r="T38" s="18"/>
    </row>
    <row r="39" spans="1:20" ht="18">
      <c r="A39" s="4">
        <v>35</v>
      </c>
      <c r="B39" s="84" t="s">
        <v>66</v>
      </c>
      <c r="C39" s="86" t="s">
        <v>261</v>
      </c>
      <c r="D39" s="86" t="s">
        <v>27</v>
      </c>
      <c r="E39" s="96">
        <v>18120619501</v>
      </c>
      <c r="F39" s="86" t="s">
        <v>85</v>
      </c>
      <c r="G39" s="96">
        <v>17</v>
      </c>
      <c r="H39" s="96">
        <v>18</v>
      </c>
      <c r="I39" s="97">
        <f t="shared" si="4"/>
        <v>35</v>
      </c>
      <c r="J39" s="86">
        <v>9854535837</v>
      </c>
      <c r="K39" s="86" t="s">
        <v>249</v>
      </c>
      <c r="L39" s="86" t="s">
        <v>258</v>
      </c>
      <c r="M39" s="86">
        <v>9577973700</v>
      </c>
      <c r="N39" s="86" t="s">
        <v>254</v>
      </c>
      <c r="O39" s="86">
        <v>9577197011</v>
      </c>
      <c r="P39" s="87">
        <v>43399</v>
      </c>
      <c r="Q39" s="61" t="s">
        <v>107</v>
      </c>
      <c r="R39" s="61">
        <v>13</v>
      </c>
      <c r="S39" s="61" t="s">
        <v>150</v>
      </c>
      <c r="T39" s="18"/>
    </row>
    <row r="40" spans="1:20" ht="18">
      <c r="A40" s="4">
        <v>36</v>
      </c>
      <c r="B40" s="84" t="s">
        <v>66</v>
      </c>
      <c r="C40" s="86" t="s">
        <v>262</v>
      </c>
      <c r="D40" s="86" t="s">
        <v>27</v>
      </c>
      <c r="E40" s="96">
        <v>18120619803</v>
      </c>
      <c r="F40" s="86" t="s">
        <v>88</v>
      </c>
      <c r="G40" s="96">
        <v>20</v>
      </c>
      <c r="H40" s="96">
        <v>18</v>
      </c>
      <c r="I40" s="97">
        <f t="shared" si="4"/>
        <v>38</v>
      </c>
      <c r="J40" s="86">
        <v>9859644709</v>
      </c>
      <c r="K40" s="86" t="s">
        <v>249</v>
      </c>
      <c r="L40" s="86" t="s">
        <v>258</v>
      </c>
      <c r="M40" s="86">
        <v>9577973700</v>
      </c>
      <c r="N40" s="86" t="s">
        <v>263</v>
      </c>
      <c r="O40" s="86">
        <v>9613072274</v>
      </c>
      <c r="P40" s="87">
        <v>43399</v>
      </c>
      <c r="Q40" s="61" t="s">
        <v>107</v>
      </c>
      <c r="R40" s="61">
        <v>13</v>
      </c>
      <c r="S40" s="61" t="s">
        <v>150</v>
      </c>
      <c r="T40" s="18"/>
    </row>
    <row r="41" spans="1:20" ht="18">
      <c r="A41" s="4">
        <v>37</v>
      </c>
      <c r="B41" s="84" t="s">
        <v>66</v>
      </c>
      <c r="C41" s="86" t="s">
        <v>264</v>
      </c>
      <c r="D41" s="86" t="s">
        <v>27</v>
      </c>
      <c r="E41" s="96">
        <v>18120619802</v>
      </c>
      <c r="F41" s="86" t="s">
        <v>85</v>
      </c>
      <c r="G41" s="96">
        <v>30</v>
      </c>
      <c r="H41" s="96">
        <v>25</v>
      </c>
      <c r="I41" s="97">
        <f t="shared" si="4"/>
        <v>55</v>
      </c>
      <c r="J41" s="86">
        <v>9859688805</v>
      </c>
      <c r="K41" s="86" t="s">
        <v>249</v>
      </c>
      <c r="L41" s="86" t="s">
        <v>258</v>
      </c>
      <c r="M41" s="86">
        <v>9577973700</v>
      </c>
      <c r="N41" s="86" t="s">
        <v>263</v>
      </c>
      <c r="O41" s="86">
        <v>9613072274</v>
      </c>
      <c r="P41" s="87">
        <v>43399</v>
      </c>
      <c r="Q41" s="61" t="s">
        <v>107</v>
      </c>
      <c r="R41" s="61">
        <v>13</v>
      </c>
      <c r="S41" s="61" t="s">
        <v>150</v>
      </c>
      <c r="T41" s="18"/>
    </row>
    <row r="42" spans="1:20" ht="36">
      <c r="A42" s="4">
        <v>38</v>
      </c>
      <c r="B42" s="84" t="s">
        <v>66</v>
      </c>
      <c r="C42" s="86" t="s">
        <v>265</v>
      </c>
      <c r="D42" s="86" t="s">
        <v>27</v>
      </c>
      <c r="E42" s="96">
        <v>18120613502</v>
      </c>
      <c r="F42" s="86" t="s">
        <v>85</v>
      </c>
      <c r="G42" s="96">
        <v>27</v>
      </c>
      <c r="H42" s="96">
        <v>21</v>
      </c>
      <c r="I42" s="97">
        <f t="shared" si="4"/>
        <v>48</v>
      </c>
      <c r="J42" s="86">
        <v>7399309120</v>
      </c>
      <c r="K42" s="86" t="s">
        <v>249</v>
      </c>
      <c r="L42" s="86" t="s">
        <v>258</v>
      </c>
      <c r="M42" s="86">
        <v>9577973700</v>
      </c>
      <c r="N42" s="86" t="s">
        <v>266</v>
      </c>
      <c r="O42" s="86">
        <v>9577603439</v>
      </c>
      <c r="P42" s="87">
        <v>43400</v>
      </c>
      <c r="Q42" s="61" t="s">
        <v>108</v>
      </c>
      <c r="R42" s="61">
        <v>13</v>
      </c>
      <c r="S42" s="61" t="s">
        <v>150</v>
      </c>
      <c r="T42" s="18"/>
    </row>
    <row r="43" spans="1:20" ht="36">
      <c r="A43" s="4">
        <v>39</v>
      </c>
      <c r="B43" s="84" t="s">
        <v>66</v>
      </c>
      <c r="C43" s="86" t="s">
        <v>267</v>
      </c>
      <c r="D43" s="86" t="s">
        <v>27</v>
      </c>
      <c r="E43" s="96">
        <v>18120613503</v>
      </c>
      <c r="F43" s="86" t="s">
        <v>88</v>
      </c>
      <c r="G43" s="96">
        <v>10</v>
      </c>
      <c r="H43" s="96">
        <v>13</v>
      </c>
      <c r="I43" s="97">
        <f t="shared" si="4"/>
        <v>23</v>
      </c>
      <c r="J43" s="86">
        <v>9859394963</v>
      </c>
      <c r="K43" s="86" t="s">
        <v>249</v>
      </c>
      <c r="L43" s="86" t="s">
        <v>258</v>
      </c>
      <c r="M43" s="86">
        <v>9577973700</v>
      </c>
      <c r="N43" s="86" t="s">
        <v>266</v>
      </c>
      <c r="O43" s="86">
        <v>9577603439</v>
      </c>
      <c r="P43" s="87">
        <v>43400</v>
      </c>
      <c r="Q43" s="61" t="s">
        <v>108</v>
      </c>
      <c r="R43" s="61">
        <v>13</v>
      </c>
      <c r="S43" s="61" t="s">
        <v>150</v>
      </c>
      <c r="T43" s="18"/>
    </row>
    <row r="44" spans="1:20" ht="36">
      <c r="A44" s="4">
        <v>40</v>
      </c>
      <c r="B44" s="84" t="s">
        <v>66</v>
      </c>
      <c r="C44" s="86" t="s">
        <v>268</v>
      </c>
      <c r="D44" s="86" t="s">
        <v>27</v>
      </c>
      <c r="E44" s="96">
        <v>18120613505</v>
      </c>
      <c r="F44" s="86" t="s">
        <v>88</v>
      </c>
      <c r="G44" s="96">
        <v>25</v>
      </c>
      <c r="H44" s="96">
        <v>17</v>
      </c>
      <c r="I44" s="97">
        <f t="shared" si="4"/>
        <v>42</v>
      </c>
      <c r="J44" s="86">
        <v>9678608289</v>
      </c>
      <c r="K44" s="86" t="s">
        <v>249</v>
      </c>
      <c r="L44" s="86" t="s">
        <v>258</v>
      </c>
      <c r="M44" s="86">
        <v>9577973700</v>
      </c>
      <c r="N44" s="86" t="s">
        <v>266</v>
      </c>
      <c r="O44" s="86">
        <v>9577603439</v>
      </c>
      <c r="P44" s="87">
        <v>43402</v>
      </c>
      <c r="Q44" s="61" t="s">
        <v>109</v>
      </c>
      <c r="R44" s="61">
        <v>13</v>
      </c>
      <c r="S44" s="61" t="s">
        <v>150</v>
      </c>
      <c r="T44" s="18"/>
    </row>
    <row r="45" spans="1:20" ht="36">
      <c r="A45" s="4">
        <v>41</v>
      </c>
      <c r="B45" s="84" t="s">
        <v>66</v>
      </c>
      <c r="C45" s="86" t="s">
        <v>269</v>
      </c>
      <c r="D45" s="86" t="s">
        <v>27</v>
      </c>
      <c r="E45" s="96">
        <v>18120613101</v>
      </c>
      <c r="F45" s="86" t="s">
        <v>85</v>
      </c>
      <c r="G45" s="96">
        <v>14</v>
      </c>
      <c r="H45" s="96">
        <v>15</v>
      </c>
      <c r="I45" s="97">
        <f t="shared" si="4"/>
        <v>29</v>
      </c>
      <c r="J45" s="86">
        <v>9854193879</v>
      </c>
      <c r="K45" s="86" t="s">
        <v>249</v>
      </c>
      <c r="L45" s="86" t="s">
        <v>258</v>
      </c>
      <c r="M45" s="86">
        <v>9577973700</v>
      </c>
      <c r="N45" s="86" t="s">
        <v>266</v>
      </c>
      <c r="O45" s="86">
        <v>9577603439</v>
      </c>
      <c r="P45" s="87">
        <v>43402</v>
      </c>
      <c r="Q45" s="61" t="s">
        <v>109</v>
      </c>
      <c r="R45" s="61">
        <v>13</v>
      </c>
      <c r="S45" s="61" t="s">
        <v>150</v>
      </c>
      <c r="T45" s="18"/>
    </row>
    <row r="46" spans="1:20" ht="36">
      <c r="A46" s="4">
        <v>42</v>
      </c>
      <c r="B46" s="84" t="s">
        <v>66</v>
      </c>
      <c r="C46" s="86" t="s">
        <v>270</v>
      </c>
      <c r="D46" s="86" t="s">
        <v>27</v>
      </c>
      <c r="E46" s="96">
        <v>18120613604</v>
      </c>
      <c r="F46" s="86" t="s">
        <v>85</v>
      </c>
      <c r="G46" s="96">
        <v>21</v>
      </c>
      <c r="H46" s="96">
        <v>25</v>
      </c>
      <c r="I46" s="97">
        <f t="shared" si="4"/>
        <v>46</v>
      </c>
      <c r="J46" s="86">
        <v>9854245367</v>
      </c>
      <c r="K46" s="86" t="s">
        <v>249</v>
      </c>
      <c r="L46" s="86" t="s">
        <v>258</v>
      </c>
      <c r="M46" s="86">
        <v>9577973700</v>
      </c>
      <c r="N46" s="86" t="s">
        <v>266</v>
      </c>
      <c r="O46" s="86">
        <v>9577603439</v>
      </c>
      <c r="P46" s="87">
        <v>43403</v>
      </c>
      <c r="Q46" s="61" t="s">
        <v>104</v>
      </c>
      <c r="R46" s="61">
        <v>13</v>
      </c>
      <c r="S46" s="61" t="s">
        <v>150</v>
      </c>
      <c r="T46" s="18"/>
    </row>
    <row r="47" spans="1:20" ht="36">
      <c r="A47" s="4">
        <v>43</v>
      </c>
      <c r="B47" s="84" t="s">
        <v>66</v>
      </c>
      <c r="C47" s="86" t="s">
        <v>269</v>
      </c>
      <c r="D47" s="86" t="s">
        <v>27</v>
      </c>
      <c r="E47" s="96">
        <v>18120613602</v>
      </c>
      <c r="F47" s="86" t="s">
        <v>85</v>
      </c>
      <c r="G47" s="96">
        <v>15</v>
      </c>
      <c r="H47" s="96">
        <v>20</v>
      </c>
      <c r="I47" s="97">
        <f t="shared" si="4"/>
        <v>35</v>
      </c>
      <c r="J47" s="86">
        <v>9854877744</v>
      </c>
      <c r="K47" s="86" t="s">
        <v>249</v>
      </c>
      <c r="L47" s="86" t="s">
        <v>258</v>
      </c>
      <c r="M47" s="86">
        <v>9577973700</v>
      </c>
      <c r="N47" s="86" t="s">
        <v>266</v>
      </c>
      <c r="O47" s="86">
        <v>9577603439</v>
      </c>
      <c r="P47" s="87">
        <v>43403</v>
      </c>
      <c r="Q47" s="61" t="s">
        <v>104</v>
      </c>
      <c r="R47" s="61">
        <v>13</v>
      </c>
      <c r="S47" s="61" t="s">
        <v>150</v>
      </c>
      <c r="T47" s="18"/>
    </row>
    <row r="48" spans="1:20" ht="36">
      <c r="A48" s="4">
        <v>44</v>
      </c>
      <c r="B48" s="84" t="s">
        <v>66</v>
      </c>
      <c r="C48" s="86" t="s">
        <v>271</v>
      </c>
      <c r="D48" s="86" t="s">
        <v>27</v>
      </c>
      <c r="E48" s="96">
        <v>18120613601</v>
      </c>
      <c r="F48" s="86" t="s">
        <v>85</v>
      </c>
      <c r="G48" s="96">
        <v>34</v>
      </c>
      <c r="H48" s="96">
        <v>30</v>
      </c>
      <c r="I48" s="97">
        <f t="shared" si="4"/>
        <v>64</v>
      </c>
      <c r="J48" s="86">
        <v>9577259504</v>
      </c>
      <c r="K48" s="86" t="s">
        <v>249</v>
      </c>
      <c r="L48" s="86" t="s">
        <v>258</v>
      </c>
      <c r="M48" s="86">
        <v>9577973700</v>
      </c>
      <c r="N48" s="86" t="s">
        <v>266</v>
      </c>
      <c r="O48" s="86">
        <v>9577603439</v>
      </c>
      <c r="P48" s="87">
        <v>43403</v>
      </c>
      <c r="Q48" s="61" t="s">
        <v>104</v>
      </c>
      <c r="R48" s="61">
        <v>13</v>
      </c>
      <c r="S48" s="61" t="s">
        <v>150</v>
      </c>
      <c r="T48" s="18"/>
    </row>
    <row r="49" spans="1:20" ht="36">
      <c r="A49" s="4">
        <v>45</v>
      </c>
      <c r="B49" s="84" t="s">
        <v>66</v>
      </c>
      <c r="C49" s="86" t="s">
        <v>272</v>
      </c>
      <c r="D49" s="86" t="s">
        <v>27</v>
      </c>
      <c r="E49" s="96">
        <v>18120613607</v>
      </c>
      <c r="F49" s="86" t="s">
        <v>85</v>
      </c>
      <c r="G49" s="96">
        <v>19</v>
      </c>
      <c r="H49" s="96">
        <v>22</v>
      </c>
      <c r="I49" s="97">
        <f t="shared" si="4"/>
        <v>41</v>
      </c>
      <c r="J49" s="86">
        <v>9577285373</v>
      </c>
      <c r="K49" s="86" t="s">
        <v>249</v>
      </c>
      <c r="L49" s="86" t="s">
        <v>258</v>
      </c>
      <c r="M49" s="86">
        <v>9577973700</v>
      </c>
      <c r="N49" s="86" t="s">
        <v>273</v>
      </c>
      <c r="O49" s="86">
        <v>9859823408</v>
      </c>
      <c r="P49" s="87">
        <v>43404</v>
      </c>
      <c r="Q49" s="61" t="s">
        <v>105</v>
      </c>
      <c r="R49" s="61">
        <v>13</v>
      </c>
      <c r="S49" s="61" t="s">
        <v>150</v>
      </c>
      <c r="T49" s="18"/>
    </row>
    <row r="50" spans="1:20" ht="36">
      <c r="A50" s="4">
        <v>46</v>
      </c>
      <c r="B50" s="84" t="s">
        <v>66</v>
      </c>
      <c r="C50" s="86" t="s">
        <v>272</v>
      </c>
      <c r="D50" s="86" t="s">
        <v>29</v>
      </c>
      <c r="E50" s="96">
        <v>36</v>
      </c>
      <c r="F50" s="86" t="s">
        <v>84</v>
      </c>
      <c r="G50" s="96">
        <v>27</v>
      </c>
      <c r="H50" s="96">
        <v>23</v>
      </c>
      <c r="I50" s="97">
        <f t="shared" si="4"/>
        <v>50</v>
      </c>
      <c r="J50" s="86">
        <v>8753954212</v>
      </c>
      <c r="K50" s="86" t="s">
        <v>249</v>
      </c>
      <c r="L50" s="86" t="s">
        <v>258</v>
      </c>
      <c r="M50" s="86">
        <v>9577973700</v>
      </c>
      <c r="N50" s="86" t="s">
        <v>273</v>
      </c>
      <c r="O50" s="86">
        <v>9859823408</v>
      </c>
      <c r="P50" s="87">
        <v>43404</v>
      </c>
      <c r="Q50" s="61" t="s">
        <v>105</v>
      </c>
      <c r="R50" s="61">
        <v>13</v>
      </c>
      <c r="S50" s="61" t="s">
        <v>150</v>
      </c>
      <c r="T50" s="18"/>
    </row>
    <row r="51" spans="1:20" ht="18">
      <c r="A51" s="4">
        <v>47</v>
      </c>
      <c r="B51" s="84" t="s">
        <v>67</v>
      </c>
      <c r="C51" s="98" t="s">
        <v>332</v>
      </c>
      <c r="D51" s="98" t="s">
        <v>27</v>
      </c>
      <c r="E51" s="99">
        <v>18120616301</v>
      </c>
      <c r="F51" s="98" t="s">
        <v>85</v>
      </c>
      <c r="G51" s="99">
        <v>60</v>
      </c>
      <c r="H51" s="99">
        <v>55</v>
      </c>
      <c r="I51" s="100">
        <f t="shared" si="4"/>
        <v>115</v>
      </c>
      <c r="J51" s="98">
        <v>9854926323</v>
      </c>
      <c r="K51" s="98" t="s">
        <v>333</v>
      </c>
      <c r="L51" s="98" t="s">
        <v>334</v>
      </c>
      <c r="M51" s="98">
        <v>99576844046</v>
      </c>
      <c r="N51" s="98" t="s">
        <v>335</v>
      </c>
      <c r="O51" s="98">
        <v>9577107164</v>
      </c>
      <c r="P51" s="87">
        <v>43374</v>
      </c>
      <c r="Q51" s="61" t="s">
        <v>109</v>
      </c>
      <c r="R51" s="61">
        <v>17</v>
      </c>
      <c r="S51" s="61" t="s">
        <v>150</v>
      </c>
      <c r="T51" s="18"/>
    </row>
    <row r="52" spans="1:20" ht="36">
      <c r="A52" s="4">
        <v>48</v>
      </c>
      <c r="B52" s="84" t="s">
        <v>67</v>
      </c>
      <c r="C52" s="98" t="s">
        <v>332</v>
      </c>
      <c r="D52" s="98" t="s">
        <v>29</v>
      </c>
      <c r="E52" s="99">
        <v>157</v>
      </c>
      <c r="F52" s="98" t="s">
        <v>84</v>
      </c>
      <c r="G52" s="99">
        <v>40</v>
      </c>
      <c r="H52" s="99">
        <v>56</v>
      </c>
      <c r="I52" s="100">
        <f t="shared" si="4"/>
        <v>96</v>
      </c>
      <c r="J52" s="98">
        <v>9678989946</v>
      </c>
      <c r="K52" s="98" t="s">
        <v>333</v>
      </c>
      <c r="L52" s="98" t="s">
        <v>334</v>
      </c>
      <c r="M52" s="98">
        <v>99576844046</v>
      </c>
      <c r="N52" s="98" t="s">
        <v>335</v>
      </c>
      <c r="O52" s="98">
        <v>9577107164</v>
      </c>
      <c r="P52" s="87">
        <v>43376</v>
      </c>
      <c r="Q52" s="61" t="s">
        <v>105</v>
      </c>
      <c r="R52" s="61">
        <v>17</v>
      </c>
      <c r="S52" s="61" t="s">
        <v>150</v>
      </c>
      <c r="T52" s="18"/>
    </row>
    <row r="53" spans="1:20" ht="36">
      <c r="A53" s="4">
        <v>49</v>
      </c>
      <c r="B53" s="84" t="s">
        <v>67</v>
      </c>
      <c r="C53" s="69" t="s">
        <v>565</v>
      </c>
      <c r="D53" s="69" t="s">
        <v>27</v>
      </c>
      <c r="E53" s="70">
        <v>18120616302</v>
      </c>
      <c r="F53" s="69" t="s">
        <v>85</v>
      </c>
      <c r="G53" s="85">
        <v>32</v>
      </c>
      <c r="H53" s="85">
        <v>27</v>
      </c>
      <c r="I53" s="101">
        <f t="shared" si="4"/>
        <v>59</v>
      </c>
      <c r="J53" s="98">
        <v>9678989946</v>
      </c>
      <c r="K53" s="98" t="s">
        <v>333</v>
      </c>
      <c r="L53" s="98" t="s">
        <v>334</v>
      </c>
      <c r="M53" s="98">
        <v>99576844046</v>
      </c>
      <c r="N53" s="98" t="s">
        <v>335</v>
      </c>
      <c r="O53" s="98">
        <v>9577107164</v>
      </c>
      <c r="P53" s="87">
        <v>43376</v>
      </c>
      <c r="Q53" s="61" t="s">
        <v>105</v>
      </c>
      <c r="R53" s="61">
        <v>17</v>
      </c>
      <c r="S53" s="61" t="s">
        <v>150</v>
      </c>
      <c r="T53" s="18"/>
    </row>
    <row r="54" spans="1:20" ht="18">
      <c r="A54" s="4">
        <v>50</v>
      </c>
      <c r="B54" s="84" t="s">
        <v>67</v>
      </c>
      <c r="C54" s="86" t="s">
        <v>177</v>
      </c>
      <c r="D54" s="86" t="s">
        <v>27</v>
      </c>
      <c r="E54" s="96">
        <v>1812060074</v>
      </c>
      <c r="F54" s="86" t="s">
        <v>85</v>
      </c>
      <c r="G54" s="96">
        <v>65</v>
      </c>
      <c r="H54" s="96">
        <v>60</v>
      </c>
      <c r="I54" s="84">
        <f t="shared" ref="I54:I74" si="5">+G54+H54</f>
        <v>125</v>
      </c>
      <c r="J54" s="86">
        <v>9957228357</v>
      </c>
      <c r="K54" s="86" t="s">
        <v>178</v>
      </c>
      <c r="L54" s="86" t="s">
        <v>170</v>
      </c>
      <c r="M54" s="86">
        <v>9957123661</v>
      </c>
      <c r="N54" s="86" t="s">
        <v>179</v>
      </c>
      <c r="O54" s="86">
        <v>9678989973</v>
      </c>
      <c r="P54" s="87">
        <v>43377</v>
      </c>
      <c r="Q54" s="61" t="s">
        <v>106</v>
      </c>
      <c r="R54" s="61">
        <v>17</v>
      </c>
      <c r="S54" s="61" t="s">
        <v>150</v>
      </c>
      <c r="T54" s="18"/>
    </row>
    <row r="55" spans="1:20" ht="18">
      <c r="A55" s="4">
        <v>51</v>
      </c>
      <c r="B55" s="84" t="s">
        <v>67</v>
      </c>
      <c r="C55" s="86" t="s">
        <v>182</v>
      </c>
      <c r="D55" s="86" t="s">
        <v>27</v>
      </c>
      <c r="E55" s="96">
        <v>18120600701</v>
      </c>
      <c r="F55" s="86" t="s">
        <v>85</v>
      </c>
      <c r="G55" s="96">
        <v>59</v>
      </c>
      <c r="H55" s="96">
        <v>51</v>
      </c>
      <c r="I55" s="84">
        <f t="shared" si="5"/>
        <v>110</v>
      </c>
      <c r="J55" s="97">
        <v>9954514293</v>
      </c>
      <c r="K55" s="86" t="s">
        <v>178</v>
      </c>
      <c r="L55" s="86" t="s">
        <v>170</v>
      </c>
      <c r="M55" s="86">
        <v>9957123661</v>
      </c>
      <c r="N55" s="86" t="s">
        <v>183</v>
      </c>
      <c r="O55" s="86">
        <v>9957952876</v>
      </c>
      <c r="P55" s="87">
        <v>43378</v>
      </c>
      <c r="Q55" s="61" t="s">
        <v>107</v>
      </c>
      <c r="R55" s="61">
        <v>17</v>
      </c>
      <c r="S55" s="61" t="s">
        <v>150</v>
      </c>
      <c r="T55" s="18"/>
    </row>
    <row r="56" spans="1:20" ht="36">
      <c r="A56" s="4">
        <v>52</v>
      </c>
      <c r="B56" s="84" t="s">
        <v>67</v>
      </c>
      <c r="C56" s="69" t="s">
        <v>184</v>
      </c>
      <c r="D56" s="69" t="s">
        <v>27</v>
      </c>
      <c r="E56" s="70">
        <v>18120600405</v>
      </c>
      <c r="F56" s="69" t="s">
        <v>85</v>
      </c>
      <c r="G56" s="85">
        <v>70</v>
      </c>
      <c r="H56" s="85">
        <v>60</v>
      </c>
      <c r="I56" s="101">
        <f t="shared" si="5"/>
        <v>130</v>
      </c>
      <c r="J56" s="69">
        <v>9577006082</v>
      </c>
      <c r="K56" s="69" t="s">
        <v>178</v>
      </c>
      <c r="L56" s="69" t="s">
        <v>170</v>
      </c>
      <c r="M56" s="69">
        <v>9957123661</v>
      </c>
      <c r="N56" s="69" t="s">
        <v>183</v>
      </c>
      <c r="O56" s="69">
        <v>9957952876</v>
      </c>
      <c r="P56" s="87">
        <v>43379</v>
      </c>
      <c r="Q56" s="61" t="s">
        <v>108</v>
      </c>
      <c r="R56" s="61">
        <v>17</v>
      </c>
      <c r="S56" s="61" t="s">
        <v>150</v>
      </c>
      <c r="T56" s="18"/>
    </row>
    <row r="57" spans="1:20" ht="18">
      <c r="A57" s="4">
        <v>53</v>
      </c>
      <c r="B57" s="84" t="s">
        <v>67</v>
      </c>
      <c r="C57" s="69" t="s">
        <v>185</v>
      </c>
      <c r="D57" s="69" t="s">
        <v>27</v>
      </c>
      <c r="E57" s="70">
        <v>18120600406</v>
      </c>
      <c r="F57" s="69" t="s">
        <v>85</v>
      </c>
      <c r="G57" s="85">
        <v>47</v>
      </c>
      <c r="H57" s="85">
        <v>54</v>
      </c>
      <c r="I57" s="101">
        <f t="shared" si="5"/>
        <v>101</v>
      </c>
      <c r="J57" s="69">
        <v>9613103046</v>
      </c>
      <c r="K57" s="69" t="s">
        <v>178</v>
      </c>
      <c r="L57" s="69" t="s">
        <v>170</v>
      </c>
      <c r="M57" s="69">
        <v>9957123661</v>
      </c>
      <c r="N57" s="69" t="s">
        <v>183</v>
      </c>
      <c r="O57" s="69">
        <v>9957952876</v>
      </c>
      <c r="P57" s="87">
        <v>43381</v>
      </c>
      <c r="Q57" s="61" t="s">
        <v>109</v>
      </c>
      <c r="R57" s="61">
        <v>17</v>
      </c>
      <c r="S57" s="61" t="s">
        <v>150</v>
      </c>
      <c r="T57" s="18"/>
    </row>
    <row r="58" spans="1:20" ht="18">
      <c r="A58" s="4">
        <v>54</v>
      </c>
      <c r="B58" s="84" t="s">
        <v>67</v>
      </c>
      <c r="C58" s="69" t="s">
        <v>186</v>
      </c>
      <c r="D58" s="69" t="s">
        <v>27</v>
      </c>
      <c r="E58" s="70">
        <v>18120600073</v>
      </c>
      <c r="F58" s="69" t="s">
        <v>85</v>
      </c>
      <c r="G58" s="85">
        <v>35</v>
      </c>
      <c r="H58" s="85">
        <v>34</v>
      </c>
      <c r="I58" s="101">
        <f t="shared" si="5"/>
        <v>69</v>
      </c>
      <c r="J58" s="69">
        <v>9577145896</v>
      </c>
      <c r="K58" s="69" t="s">
        <v>178</v>
      </c>
      <c r="L58" s="69" t="s">
        <v>170</v>
      </c>
      <c r="M58" s="69">
        <v>9957123661</v>
      </c>
      <c r="N58" s="69" t="s">
        <v>183</v>
      </c>
      <c r="O58" s="69">
        <v>9957952876</v>
      </c>
      <c r="P58" s="87">
        <v>43381</v>
      </c>
      <c r="Q58" s="61" t="s">
        <v>109</v>
      </c>
      <c r="R58" s="61">
        <v>17</v>
      </c>
      <c r="S58" s="61" t="s">
        <v>150</v>
      </c>
      <c r="T58" s="18"/>
    </row>
    <row r="59" spans="1:20" ht="18">
      <c r="A59" s="4">
        <v>55</v>
      </c>
      <c r="B59" s="84" t="s">
        <v>67</v>
      </c>
      <c r="C59" s="69" t="s">
        <v>187</v>
      </c>
      <c r="D59" s="69" t="s">
        <v>27</v>
      </c>
      <c r="E59" s="70">
        <v>18120600401</v>
      </c>
      <c r="F59" s="69" t="s">
        <v>85</v>
      </c>
      <c r="G59" s="85">
        <v>53</v>
      </c>
      <c r="H59" s="85">
        <v>47</v>
      </c>
      <c r="I59" s="101">
        <f t="shared" si="5"/>
        <v>100</v>
      </c>
      <c r="J59" s="69">
        <v>9854161396</v>
      </c>
      <c r="K59" s="69" t="s">
        <v>178</v>
      </c>
      <c r="L59" s="69" t="s">
        <v>170</v>
      </c>
      <c r="M59" s="69">
        <v>9957123661</v>
      </c>
      <c r="N59" s="69" t="s">
        <v>183</v>
      </c>
      <c r="O59" s="69">
        <v>9957952876</v>
      </c>
      <c r="P59" s="87">
        <v>43382</v>
      </c>
      <c r="Q59" s="61" t="s">
        <v>104</v>
      </c>
      <c r="R59" s="61">
        <v>17</v>
      </c>
      <c r="S59" s="61" t="s">
        <v>150</v>
      </c>
      <c r="T59" s="18"/>
    </row>
    <row r="60" spans="1:20" ht="36">
      <c r="A60" s="4">
        <v>56</v>
      </c>
      <c r="B60" s="84" t="s">
        <v>67</v>
      </c>
      <c r="C60" s="69" t="s">
        <v>188</v>
      </c>
      <c r="D60" s="69" t="s">
        <v>27</v>
      </c>
      <c r="E60" s="70">
        <v>18120600402</v>
      </c>
      <c r="F60" s="69" t="s">
        <v>88</v>
      </c>
      <c r="G60" s="85">
        <v>53</v>
      </c>
      <c r="H60" s="85">
        <v>60</v>
      </c>
      <c r="I60" s="101">
        <f t="shared" si="5"/>
        <v>113</v>
      </c>
      <c r="J60" s="69">
        <v>9678294923</v>
      </c>
      <c r="K60" s="69" t="s">
        <v>178</v>
      </c>
      <c r="L60" s="69" t="s">
        <v>170</v>
      </c>
      <c r="M60" s="69">
        <v>9957123661</v>
      </c>
      <c r="N60" s="69" t="s">
        <v>183</v>
      </c>
      <c r="O60" s="69">
        <v>9957952876</v>
      </c>
      <c r="P60" s="87">
        <v>43383</v>
      </c>
      <c r="Q60" s="61" t="s">
        <v>105</v>
      </c>
      <c r="R60" s="61">
        <v>17</v>
      </c>
      <c r="S60" s="61" t="s">
        <v>150</v>
      </c>
      <c r="T60" s="18"/>
    </row>
    <row r="61" spans="1:20" ht="18">
      <c r="A61" s="4">
        <v>57</v>
      </c>
      <c r="B61" s="84" t="s">
        <v>67</v>
      </c>
      <c r="C61" s="69" t="s">
        <v>331</v>
      </c>
      <c r="D61" s="69" t="s">
        <v>27</v>
      </c>
      <c r="E61" s="70">
        <v>18120600802</v>
      </c>
      <c r="F61" s="69" t="s">
        <v>85</v>
      </c>
      <c r="G61" s="85">
        <v>67</v>
      </c>
      <c r="H61" s="85">
        <v>60</v>
      </c>
      <c r="I61" s="101">
        <f t="shared" si="5"/>
        <v>127</v>
      </c>
      <c r="J61" s="69">
        <v>9577343701</v>
      </c>
      <c r="K61" s="69" t="s">
        <v>178</v>
      </c>
      <c r="L61" s="69" t="s">
        <v>170</v>
      </c>
      <c r="M61" s="69">
        <v>9957123661</v>
      </c>
      <c r="N61" s="69" t="s">
        <v>183</v>
      </c>
      <c r="O61" s="69">
        <v>9957952876</v>
      </c>
      <c r="P61" s="87">
        <v>43384</v>
      </c>
      <c r="Q61" s="61" t="s">
        <v>106</v>
      </c>
      <c r="R61" s="61">
        <v>17</v>
      </c>
      <c r="S61" s="61" t="s">
        <v>150</v>
      </c>
      <c r="T61" s="18"/>
    </row>
    <row r="62" spans="1:20" ht="18">
      <c r="A62" s="4">
        <v>58</v>
      </c>
      <c r="B62" s="84" t="s">
        <v>67</v>
      </c>
      <c r="C62" s="69" t="s">
        <v>191</v>
      </c>
      <c r="D62" s="69" t="s">
        <v>27</v>
      </c>
      <c r="E62" s="70">
        <v>18120600902</v>
      </c>
      <c r="F62" s="69" t="s">
        <v>85</v>
      </c>
      <c r="G62" s="85">
        <v>70</v>
      </c>
      <c r="H62" s="85">
        <v>64</v>
      </c>
      <c r="I62" s="101">
        <f t="shared" si="5"/>
        <v>134</v>
      </c>
      <c r="J62" s="69">
        <v>9854476430</v>
      </c>
      <c r="K62" s="69" t="s">
        <v>178</v>
      </c>
      <c r="L62" s="69" t="s">
        <v>170</v>
      </c>
      <c r="M62" s="69">
        <v>9957123661</v>
      </c>
      <c r="N62" s="69" t="s">
        <v>183</v>
      </c>
      <c r="O62" s="69">
        <v>9957952876</v>
      </c>
      <c r="P62" s="87">
        <v>43385</v>
      </c>
      <c r="Q62" s="61" t="s">
        <v>107</v>
      </c>
      <c r="R62" s="61">
        <v>17</v>
      </c>
      <c r="S62" s="61" t="s">
        <v>150</v>
      </c>
      <c r="T62" s="18"/>
    </row>
    <row r="63" spans="1:20" ht="18">
      <c r="A63" s="4">
        <v>59</v>
      </c>
      <c r="B63" s="84" t="s">
        <v>67</v>
      </c>
      <c r="C63" s="69" t="s">
        <v>192</v>
      </c>
      <c r="D63" s="69" t="s">
        <v>27</v>
      </c>
      <c r="E63" s="70">
        <v>18120600801</v>
      </c>
      <c r="F63" s="69" t="s">
        <v>85</v>
      </c>
      <c r="G63" s="85">
        <v>60</v>
      </c>
      <c r="H63" s="85">
        <v>45</v>
      </c>
      <c r="I63" s="101">
        <f t="shared" si="5"/>
        <v>105</v>
      </c>
      <c r="J63" s="69">
        <v>9854627372</v>
      </c>
      <c r="K63" s="69" t="s">
        <v>178</v>
      </c>
      <c r="L63" s="69" t="s">
        <v>170</v>
      </c>
      <c r="M63" s="69">
        <v>9957123661</v>
      </c>
      <c r="N63" s="69" t="s">
        <v>183</v>
      </c>
      <c r="O63" s="69">
        <v>9957952876</v>
      </c>
      <c r="P63" s="87">
        <v>43386</v>
      </c>
      <c r="Q63" s="61" t="s">
        <v>108</v>
      </c>
      <c r="R63" s="61">
        <v>17</v>
      </c>
      <c r="S63" s="61" t="s">
        <v>150</v>
      </c>
      <c r="T63" s="18"/>
    </row>
    <row r="64" spans="1:20" ht="18">
      <c r="A64" s="4">
        <v>60</v>
      </c>
      <c r="B64" s="84" t="s">
        <v>67</v>
      </c>
      <c r="C64" s="61" t="s">
        <v>329</v>
      </c>
      <c r="D64" s="61" t="s">
        <v>27</v>
      </c>
      <c r="E64" s="70">
        <v>18120600403</v>
      </c>
      <c r="F64" s="61" t="s">
        <v>89</v>
      </c>
      <c r="G64" s="85">
        <v>75</v>
      </c>
      <c r="H64" s="85">
        <v>80</v>
      </c>
      <c r="I64" s="84">
        <f t="shared" si="5"/>
        <v>155</v>
      </c>
      <c r="J64" s="61">
        <v>8011491455</v>
      </c>
      <c r="K64" s="69" t="s">
        <v>178</v>
      </c>
      <c r="L64" s="69" t="s">
        <v>170</v>
      </c>
      <c r="M64" s="69">
        <v>9957123661</v>
      </c>
      <c r="N64" s="61" t="s">
        <v>330</v>
      </c>
      <c r="O64" s="61">
        <v>9678989973</v>
      </c>
      <c r="P64" s="87">
        <v>43388</v>
      </c>
      <c r="Q64" s="61" t="s">
        <v>109</v>
      </c>
      <c r="R64" s="61">
        <v>17</v>
      </c>
      <c r="S64" s="61" t="s">
        <v>150</v>
      </c>
      <c r="T64" s="18"/>
    </row>
    <row r="65" spans="1:20" ht="18">
      <c r="A65" s="4">
        <v>61</v>
      </c>
      <c r="B65" s="84" t="s">
        <v>67</v>
      </c>
      <c r="C65" s="61" t="s">
        <v>329</v>
      </c>
      <c r="D65" s="61" t="s">
        <v>27</v>
      </c>
      <c r="E65" s="70">
        <v>18120600403</v>
      </c>
      <c r="F65" s="61" t="s">
        <v>89</v>
      </c>
      <c r="G65" s="85">
        <v>83</v>
      </c>
      <c r="H65" s="85">
        <v>90</v>
      </c>
      <c r="I65" s="84">
        <f t="shared" si="5"/>
        <v>173</v>
      </c>
      <c r="J65" s="61">
        <v>8011491455</v>
      </c>
      <c r="K65" s="69" t="s">
        <v>178</v>
      </c>
      <c r="L65" s="69" t="s">
        <v>170</v>
      </c>
      <c r="M65" s="69">
        <v>9957123661</v>
      </c>
      <c r="N65" s="61" t="s">
        <v>330</v>
      </c>
      <c r="O65" s="61">
        <v>9678989973</v>
      </c>
      <c r="P65" s="87">
        <v>43393</v>
      </c>
      <c r="Q65" s="61" t="s">
        <v>108</v>
      </c>
      <c r="R65" s="61">
        <v>17</v>
      </c>
      <c r="S65" s="61" t="s">
        <v>150</v>
      </c>
      <c r="T65" s="18"/>
    </row>
    <row r="66" spans="1:20" ht="18">
      <c r="A66" s="4">
        <v>62</v>
      </c>
      <c r="B66" s="84" t="s">
        <v>67</v>
      </c>
      <c r="C66" s="61" t="s">
        <v>329</v>
      </c>
      <c r="D66" s="61" t="s">
        <v>27</v>
      </c>
      <c r="E66" s="70">
        <v>18120600403</v>
      </c>
      <c r="F66" s="61" t="s">
        <v>89</v>
      </c>
      <c r="G66" s="85">
        <v>76</v>
      </c>
      <c r="H66" s="85">
        <v>88</v>
      </c>
      <c r="I66" s="84">
        <f t="shared" si="5"/>
        <v>164</v>
      </c>
      <c r="J66" s="61">
        <v>8011491455</v>
      </c>
      <c r="K66" s="69" t="s">
        <v>178</v>
      </c>
      <c r="L66" s="69" t="s">
        <v>170</v>
      </c>
      <c r="M66" s="69">
        <v>9957123661</v>
      </c>
      <c r="N66" s="61" t="s">
        <v>330</v>
      </c>
      <c r="O66" s="61">
        <v>9678989973</v>
      </c>
      <c r="P66" s="87">
        <v>43395</v>
      </c>
      <c r="Q66" s="61" t="s">
        <v>109</v>
      </c>
      <c r="R66" s="61">
        <v>17</v>
      </c>
      <c r="S66" s="61" t="s">
        <v>150</v>
      </c>
      <c r="T66" s="18"/>
    </row>
    <row r="67" spans="1:20" ht="18">
      <c r="A67" s="4">
        <v>63</v>
      </c>
      <c r="B67" s="84" t="s">
        <v>67</v>
      </c>
      <c r="C67" s="61" t="s">
        <v>329</v>
      </c>
      <c r="D67" s="61" t="s">
        <v>27</v>
      </c>
      <c r="E67" s="70">
        <v>18120600403</v>
      </c>
      <c r="F67" s="61" t="s">
        <v>89</v>
      </c>
      <c r="G67" s="70">
        <v>66</v>
      </c>
      <c r="H67" s="70">
        <v>58</v>
      </c>
      <c r="I67" s="94">
        <f t="shared" si="5"/>
        <v>124</v>
      </c>
      <c r="J67" s="61">
        <v>8011491455</v>
      </c>
      <c r="K67" s="69" t="s">
        <v>178</v>
      </c>
      <c r="L67" s="69" t="s">
        <v>170</v>
      </c>
      <c r="M67" s="69">
        <v>9957123661</v>
      </c>
      <c r="N67" s="61" t="s">
        <v>330</v>
      </c>
      <c r="O67" s="61">
        <v>9678989973</v>
      </c>
      <c r="P67" s="87">
        <v>43396</v>
      </c>
      <c r="Q67" s="61" t="s">
        <v>104</v>
      </c>
      <c r="R67" s="61">
        <v>17</v>
      </c>
      <c r="S67" s="61" t="s">
        <v>150</v>
      </c>
      <c r="T67" s="18"/>
    </row>
    <row r="68" spans="1:20" ht="36">
      <c r="A68" s="4">
        <v>64</v>
      </c>
      <c r="B68" s="84" t="s">
        <v>67</v>
      </c>
      <c r="C68" s="61" t="s">
        <v>336</v>
      </c>
      <c r="D68" s="61" t="s">
        <v>27</v>
      </c>
      <c r="E68" s="70">
        <v>18120600806</v>
      </c>
      <c r="F68" s="61" t="s">
        <v>85</v>
      </c>
      <c r="G68" s="85">
        <v>45</v>
      </c>
      <c r="H68" s="85">
        <v>35</v>
      </c>
      <c r="I68" s="84">
        <f t="shared" si="5"/>
        <v>80</v>
      </c>
      <c r="J68" s="61">
        <v>9854200206</v>
      </c>
      <c r="K68" s="69" t="s">
        <v>178</v>
      </c>
      <c r="L68" s="69" t="s">
        <v>170</v>
      </c>
      <c r="M68" s="69">
        <v>9957123661</v>
      </c>
      <c r="N68" s="61" t="s">
        <v>337</v>
      </c>
      <c r="O68" s="61">
        <v>9678294876</v>
      </c>
      <c r="P68" s="87">
        <v>43397</v>
      </c>
      <c r="Q68" s="61" t="s">
        <v>105</v>
      </c>
      <c r="R68" s="61">
        <v>17</v>
      </c>
      <c r="S68" s="61" t="s">
        <v>150</v>
      </c>
      <c r="T68" s="18"/>
    </row>
    <row r="69" spans="1:20" ht="18">
      <c r="A69" s="4">
        <v>65</v>
      </c>
      <c r="B69" s="84" t="s">
        <v>67</v>
      </c>
      <c r="C69" s="61" t="s">
        <v>338</v>
      </c>
      <c r="D69" s="61" t="s">
        <v>27</v>
      </c>
      <c r="E69" s="70">
        <v>18120600301</v>
      </c>
      <c r="F69" s="61" t="s">
        <v>85</v>
      </c>
      <c r="G69" s="70">
        <v>40</v>
      </c>
      <c r="H69" s="70">
        <v>38</v>
      </c>
      <c r="I69" s="94">
        <f t="shared" si="5"/>
        <v>78</v>
      </c>
      <c r="J69" s="61">
        <v>9954928416</v>
      </c>
      <c r="K69" s="69" t="s">
        <v>178</v>
      </c>
      <c r="L69" s="69" t="s">
        <v>170</v>
      </c>
      <c r="M69" s="69">
        <v>9957123661</v>
      </c>
      <c r="N69" s="61" t="s">
        <v>337</v>
      </c>
      <c r="O69" s="61">
        <v>9678294876</v>
      </c>
      <c r="P69" s="87">
        <v>43398</v>
      </c>
      <c r="Q69" s="61" t="s">
        <v>106</v>
      </c>
      <c r="R69" s="61">
        <v>17</v>
      </c>
      <c r="S69" s="61" t="s">
        <v>150</v>
      </c>
      <c r="T69" s="18"/>
    </row>
    <row r="70" spans="1:20" ht="18">
      <c r="A70" s="4">
        <v>66</v>
      </c>
      <c r="B70" s="84" t="s">
        <v>67</v>
      </c>
      <c r="C70" s="69" t="s">
        <v>339</v>
      </c>
      <c r="D70" s="61" t="s">
        <v>27</v>
      </c>
      <c r="E70" s="70">
        <v>18120607201</v>
      </c>
      <c r="F70" s="69" t="s">
        <v>85</v>
      </c>
      <c r="G70" s="70">
        <v>52</v>
      </c>
      <c r="H70" s="70">
        <v>40</v>
      </c>
      <c r="I70" s="94">
        <f t="shared" si="5"/>
        <v>92</v>
      </c>
      <c r="J70" s="69">
        <v>8486611196</v>
      </c>
      <c r="K70" s="69" t="s">
        <v>178</v>
      </c>
      <c r="L70" s="69" t="s">
        <v>170</v>
      </c>
      <c r="M70" s="69">
        <v>9957123661</v>
      </c>
      <c r="N70" s="61" t="s">
        <v>340</v>
      </c>
      <c r="O70" s="61">
        <v>9577766959</v>
      </c>
      <c r="P70" s="87">
        <v>43399</v>
      </c>
      <c r="Q70" s="61" t="s">
        <v>107</v>
      </c>
      <c r="R70" s="61">
        <v>17</v>
      </c>
      <c r="S70" s="61" t="s">
        <v>150</v>
      </c>
      <c r="T70" s="18"/>
    </row>
    <row r="71" spans="1:20" ht="18">
      <c r="A71" s="4">
        <v>67</v>
      </c>
      <c r="B71" s="84" t="s">
        <v>67</v>
      </c>
      <c r="C71" s="69" t="s">
        <v>342</v>
      </c>
      <c r="D71" s="61" t="s">
        <v>27</v>
      </c>
      <c r="E71" s="70">
        <v>18120609601</v>
      </c>
      <c r="F71" s="69" t="s">
        <v>85</v>
      </c>
      <c r="G71" s="70">
        <v>39</v>
      </c>
      <c r="H71" s="70">
        <v>38</v>
      </c>
      <c r="I71" s="94">
        <f t="shared" si="5"/>
        <v>77</v>
      </c>
      <c r="J71" s="69">
        <v>9435086879</v>
      </c>
      <c r="K71" s="69" t="s">
        <v>178</v>
      </c>
      <c r="L71" s="69" t="s">
        <v>170</v>
      </c>
      <c r="M71" s="69">
        <v>9957123661</v>
      </c>
      <c r="N71" s="61" t="s">
        <v>343</v>
      </c>
      <c r="O71" s="61">
        <v>8254828405</v>
      </c>
      <c r="P71" s="87">
        <v>43400</v>
      </c>
      <c r="Q71" s="61" t="s">
        <v>108</v>
      </c>
      <c r="R71" s="61">
        <v>17</v>
      </c>
      <c r="S71" s="61" t="s">
        <v>150</v>
      </c>
      <c r="T71" s="18"/>
    </row>
    <row r="72" spans="1:20" ht="18">
      <c r="A72" s="4">
        <v>68</v>
      </c>
      <c r="B72" s="84" t="s">
        <v>67</v>
      </c>
      <c r="C72" s="69" t="s">
        <v>344</v>
      </c>
      <c r="D72" s="61" t="s">
        <v>27</v>
      </c>
      <c r="E72" s="70">
        <v>18120600804</v>
      </c>
      <c r="F72" s="69" t="s">
        <v>85</v>
      </c>
      <c r="G72" s="70">
        <v>60</v>
      </c>
      <c r="H72" s="70">
        <v>44</v>
      </c>
      <c r="I72" s="94">
        <f t="shared" si="5"/>
        <v>104</v>
      </c>
      <c r="J72" s="69">
        <v>7896150990</v>
      </c>
      <c r="K72" s="69" t="s">
        <v>178</v>
      </c>
      <c r="L72" s="69" t="s">
        <v>170</v>
      </c>
      <c r="M72" s="69">
        <v>9957123661</v>
      </c>
      <c r="N72" s="61" t="s">
        <v>345</v>
      </c>
      <c r="O72" s="61">
        <v>7896151058</v>
      </c>
      <c r="P72" s="87">
        <v>43402</v>
      </c>
      <c r="Q72" s="61" t="s">
        <v>109</v>
      </c>
      <c r="R72" s="61">
        <v>17</v>
      </c>
      <c r="S72" s="61" t="s">
        <v>150</v>
      </c>
      <c r="T72" s="18"/>
    </row>
    <row r="73" spans="1:20" ht="18">
      <c r="A73" s="4">
        <v>69</v>
      </c>
      <c r="B73" s="84" t="s">
        <v>67</v>
      </c>
      <c r="C73" s="61" t="s">
        <v>346</v>
      </c>
      <c r="D73" s="61" t="s">
        <v>27</v>
      </c>
      <c r="E73" s="70">
        <v>18120600808</v>
      </c>
      <c r="F73" s="61" t="s">
        <v>85</v>
      </c>
      <c r="G73" s="85">
        <v>62</v>
      </c>
      <c r="H73" s="85">
        <v>60</v>
      </c>
      <c r="I73" s="84">
        <f t="shared" si="5"/>
        <v>122</v>
      </c>
      <c r="J73" s="61">
        <v>9858732839</v>
      </c>
      <c r="K73" s="69" t="s">
        <v>178</v>
      </c>
      <c r="L73" s="69" t="s">
        <v>170</v>
      </c>
      <c r="M73" s="69">
        <v>9957123661</v>
      </c>
      <c r="N73" s="61" t="s">
        <v>347</v>
      </c>
      <c r="O73" s="61">
        <v>9854158192</v>
      </c>
      <c r="P73" s="87">
        <v>43403</v>
      </c>
      <c r="Q73" s="61" t="s">
        <v>104</v>
      </c>
      <c r="R73" s="61">
        <v>17</v>
      </c>
      <c r="S73" s="61" t="s">
        <v>150</v>
      </c>
      <c r="T73" s="18"/>
    </row>
    <row r="74" spans="1:20" ht="36">
      <c r="A74" s="4">
        <v>70</v>
      </c>
      <c r="B74" s="84" t="s">
        <v>67</v>
      </c>
      <c r="C74" s="61" t="s">
        <v>341</v>
      </c>
      <c r="D74" s="61" t="s">
        <v>27</v>
      </c>
      <c r="E74" s="70">
        <v>18120617202</v>
      </c>
      <c r="F74" s="61" t="s">
        <v>85</v>
      </c>
      <c r="G74" s="85">
        <v>35</v>
      </c>
      <c r="H74" s="85">
        <v>42</v>
      </c>
      <c r="I74" s="84">
        <f t="shared" si="5"/>
        <v>77</v>
      </c>
      <c r="J74" s="61">
        <v>9957547815</v>
      </c>
      <c r="K74" s="69" t="s">
        <v>178</v>
      </c>
      <c r="L74" s="69" t="s">
        <v>170</v>
      </c>
      <c r="M74" s="69">
        <v>9957123661</v>
      </c>
      <c r="N74" s="61" t="s">
        <v>347</v>
      </c>
      <c r="O74" s="61">
        <v>9854158192</v>
      </c>
      <c r="P74" s="87">
        <v>43404</v>
      </c>
      <c r="Q74" s="61" t="s">
        <v>105</v>
      </c>
      <c r="R74" s="61">
        <v>17</v>
      </c>
      <c r="S74" s="61" t="s">
        <v>150</v>
      </c>
      <c r="T74" s="18"/>
    </row>
    <row r="75" spans="1:20">
      <c r="A75" s="4">
        <v>71</v>
      </c>
      <c r="B75" s="60"/>
      <c r="C75" s="64"/>
      <c r="D75" s="18"/>
      <c r="E75" s="59"/>
      <c r="F75" s="64"/>
      <c r="G75" s="65"/>
      <c r="H75" s="65"/>
      <c r="I75" s="60"/>
      <c r="J75" s="64"/>
      <c r="K75" s="58"/>
      <c r="L75" s="58"/>
      <c r="M75" s="58"/>
      <c r="N75" s="18"/>
      <c r="O75" s="18"/>
      <c r="P75" s="63"/>
      <c r="Q75" s="64"/>
      <c r="R75" s="18"/>
      <c r="S75" s="18"/>
      <c r="T75" s="18"/>
    </row>
    <row r="76" spans="1:20">
      <c r="A76" s="4">
        <v>72</v>
      </c>
      <c r="B76" s="60"/>
      <c r="C76" s="64"/>
      <c r="D76" s="18"/>
      <c r="E76" s="59"/>
      <c r="F76" s="64"/>
      <c r="G76" s="65"/>
      <c r="H76" s="65"/>
      <c r="I76" s="60"/>
      <c r="J76" s="64"/>
      <c r="K76" s="58"/>
      <c r="L76" s="58"/>
      <c r="M76" s="58"/>
      <c r="N76" s="18"/>
      <c r="O76" s="18"/>
      <c r="P76" s="63"/>
      <c r="Q76" s="64"/>
      <c r="R76" s="18"/>
      <c r="S76" s="18"/>
      <c r="T76" s="18"/>
    </row>
    <row r="77" spans="1:20">
      <c r="A77" s="4">
        <v>73</v>
      </c>
      <c r="B77" s="60"/>
      <c r="C77" s="64"/>
      <c r="D77" s="64"/>
      <c r="E77" s="65"/>
      <c r="F77" s="64"/>
      <c r="G77" s="65"/>
      <c r="H77" s="65"/>
      <c r="I77" s="60"/>
      <c r="J77" s="64"/>
      <c r="K77" s="58"/>
      <c r="L77" s="55"/>
      <c r="M77" s="55"/>
      <c r="N77" s="18"/>
      <c r="O77" s="18"/>
      <c r="P77" s="63"/>
      <c r="Q77" s="64"/>
      <c r="R77" s="18"/>
      <c r="S77" s="18"/>
      <c r="T77" s="18"/>
    </row>
    <row r="78" spans="1:20">
      <c r="A78" s="4">
        <v>74</v>
      </c>
      <c r="B78" s="60"/>
      <c r="C78" s="64"/>
      <c r="D78" s="64"/>
      <c r="E78" s="65"/>
      <c r="F78" s="64"/>
      <c r="G78" s="65"/>
      <c r="H78" s="65"/>
      <c r="I78" s="60"/>
      <c r="J78" s="64"/>
      <c r="K78" s="58"/>
      <c r="L78" s="55"/>
      <c r="M78" s="55"/>
      <c r="N78" s="18"/>
      <c r="O78" s="18"/>
      <c r="P78" s="63"/>
      <c r="Q78" s="64"/>
      <c r="R78" s="18"/>
      <c r="S78" s="18"/>
      <c r="T78" s="18"/>
    </row>
    <row r="79" spans="1:20">
      <c r="A79" s="4">
        <v>75</v>
      </c>
      <c r="B79" s="60"/>
      <c r="C79" s="64"/>
      <c r="D79" s="64"/>
      <c r="E79" s="65"/>
      <c r="F79" s="64"/>
      <c r="G79" s="65"/>
      <c r="H79" s="65"/>
      <c r="I79" s="60"/>
      <c r="J79" s="64"/>
      <c r="K79" s="58"/>
      <c r="L79" s="55"/>
      <c r="M79" s="55"/>
      <c r="N79" s="18"/>
      <c r="O79" s="18"/>
      <c r="P79" s="63"/>
      <c r="Q79" s="64"/>
      <c r="R79" s="18"/>
      <c r="S79" s="18"/>
      <c r="T79" s="18"/>
    </row>
    <row r="80" spans="1:20">
      <c r="A80" s="4">
        <v>76</v>
      </c>
      <c r="B80" s="60"/>
      <c r="C80" s="64"/>
      <c r="D80" s="64"/>
      <c r="E80" s="65"/>
      <c r="F80" s="64"/>
      <c r="G80" s="65"/>
      <c r="H80" s="65"/>
      <c r="I80" s="60"/>
      <c r="J80" s="64"/>
      <c r="K80" s="58"/>
      <c r="L80" s="55"/>
      <c r="M80" s="55"/>
      <c r="N80" s="18"/>
      <c r="O80" s="18"/>
      <c r="P80" s="63"/>
      <c r="Q80" s="64"/>
      <c r="R80" s="18"/>
      <c r="S80" s="18"/>
      <c r="T80" s="18"/>
    </row>
    <row r="81" spans="1:20">
      <c r="A81" s="4">
        <v>77</v>
      </c>
      <c r="B81" s="60"/>
      <c r="C81" s="64"/>
      <c r="D81" s="64"/>
      <c r="E81" s="65"/>
      <c r="F81" s="64"/>
      <c r="G81" s="65"/>
      <c r="H81" s="65"/>
      <c r="I81" s="60"/>
      <c r="J81" s="64"/>
      <c r="K81" s="58"/>
      <c r="L81" s="55"/>
      <c r="M81" s="55"/>
      <c r="N81" s="18"/>
      <c r="O81" s="18"/>
      <c r="P81" s="63"/>
      <c r="Q81" s="64"/>
      <c r="R81" s="18"/>
      <c r="S81" s="18"/>
      <c r="T81" s="18"/>
    </row>
    <row r="82" spans="1:20">
      <c r="A82" s="4">
        <v>78</v>
      </c>
      <c r="B82" s="60"/>
      <c r="C82" s="64"/>
      <c r="D82" s="64"/>
      <c r="E82" s="65"/>
      <c r="F82" s="64"/>
      <c r="G82" s="65"/>
      <c r="H82" s="65"/>
      <c r="I82" s="60"/>
      <c r="J82" s="64"/>
      <c r="K82" s="58"/>
      <c r="L82" s="55"/>
      <c r="M82" s="55"/>
      <c r="N82" s="18"/>
      <c r="O82" s="18"/>
      <c r="P82" s="63"/>
      <c r="Q82" s="64"/>
      <c r="R82" s="18"/>
      <c r="S82" s="18"/>
      <c r="T82" s="18"/>
    </row>
    <row r="83" spans="1:20">
      <c r="A83" s="4">
        <v>79</v>
      </c>
      <c r="B83" s="60"/>
      <c r="C83" s="64"/>
      <c r="D83" s="64"/>
      <c r="E83" s="65"/>
      <c r="F83" s="64"/>
      <c r="G83" s="65"/>
      <c r="H83" s="65"/>
      <c r="I83" s="60"/>
      <c r="J83" s="64"/>
      <c r="K83" s="58"/>
      <c r="L83" s="55"/>
      <c r="M83" s="55"/>
      <c r="N83" s="18"/>
      <c r="O83" s="18"/>
      <c r="P83" s="63"/>
      <c r="Q83" s="64"/>
      <c r="R83" s="18"/>
      <c r="S83" s="18"/>
      <c r="T83" s="18"/>
    </row>
    <row r="84" spans="1:20">
      <c r="A84" s="4">
        <v>80</v>
      </c>
      <c r="B84" s="60"/>
      <c r="C84" s="64"/>
      <c r="D84" s="64"/>
      <c r="E84" s="65"/>
      <c r="F84" s="64"/>
      <c r="G84" s="65"/>
      <c r="H84" s="65"/>
      <c r="I84" s="60"/>
      <c r="J84" s="64"/>
      <c r="K84" s="58"/>
      <c r="L84" s="55"/>
      <c r="M84" s="55"/>
      <c r="N84" s="18"/>
      <c r="O84" s="18"/>
      <c r="P84" s="63"/>
      <c r="Q84" s="64"/>
      <c r="R84" s="18"/>
      <c r="S84" s="18"/>
      <c r="T84" s="18"/>
    </row>
    <row r="85" spans="1:20">
      <c r="A85" s="4">
        <v>81</v>
      </c>
      <c r="B85" s="60"/>
      <c r="C85" s="64"/>
      <c r="D85" s="64"/>
      <c r="E85" s="65"/>
      <c r="F85" s="64"/>
      <c r="G85" s="65"/>
      <c r="H85" s="65"/>
      <c r="I85" s="60"/>
      <c r="J85" s="64"/>
      <c r="K85" s="58"/>
      <c r="L85" s="55"/>
      <c r="M85" s="55"/>
      <c r="N85" s="18"/>
      <c r="O85" s="18"/>
      <c r="P85" s="63"/>
      <c r="Q85" s="64"/>
      <c r="R85" s="18"/>
      <c r="S85" s="18"/>
      <c r="T85" s="18"/>
    </row>
    <row r="86" spans="1:20">
      <c r="A86" s="4">
        <v>82</v>
      </c>
      <c r="B86" s="60"/>
      <c r="C86" s="64"/>
      <c r="D86" s="64"/>
      <c r="E86" s="65"/>
      <c r="F86" s="64"/>
      <c r="G86" s="65"/>
      <c r="H86" s="65"/>
      <c r="I86" s="60"/>
      <c r="J86" s="64"/>
      <c r="K86" s="58"/>
      <c r="L86" s="55"/>
      <c r="M86" s="55"/>
      <c r="N86" s="18"/>
      <c r="O86" s="18"/>
      <c r="P86" s="63"/>
      <c r="Q86" s="64"/>
      <c r="R86" s="18"/>
      <c r="S86" s="18"/>
      <c r="T86" s="18"/>
    </row>
    <row r="87" spans="1:20">
      <c r="A87" s="4">
        <v>83</v>
      </c>
      <c r="B87" s="60"/>
      <c r="C87" s="64"/>
      <c r="D87" s="64"/>
      <c r="E87" s="65"/>
      <c r="F87" s="64"/>
      <c r="G87" s="65"/>
      <c r="H87" s="65"/>
      <c r="I87" s="60"/>
      <c r="J87" s="64"/>
      <c r="K87" s="58"/>
      <c r="L87" s="55"/>
      <c r="M87" s="55"/>
      <c r="N87" s="18"/>
      <c r="O87" s="18"/>
      <c r="P87" s="63"/>
      <c r="Q87" s="64"/>
      <c r="R87" s="18"/>
      <c r="S87" s="18"/>
      <c r="T87" s="18"/>
    </row>
    <row r="88" spans="1:20">
      <c r="A88" s="4">
        <v>84</v>
      </c>
      <c r="B88" s="60"/>
      <c r="C88" s="64"/>
      <c r="D88" s="64"/>
      <c r="E88" s="65"/>
      <c r="F88" s="64"/>
      <c r="G88" s="65"/>
      <c r="H88" s="65"/>
      <c r="I88" s="60"/>
      <c r="J88" s="64"/>
      <c r="K88" s="58"/>
      <c r="L88" s="55"/>
      <c r="M88" s="55"/>
      <c r="N88" s="18"/>
      <c r="O88" s="18"/>
      <c r="P88" s="63"/>
      <c r="Q88" s="64"/>
      <c r="R88" s="18"/>
      <c r="S88" s="18"/>
      <c r="T88" s="18"/>
    </row>
    <row r="89" spans="1:20">
      <c r="A89" s="4">
        <v>85</v>
      </c>
      <c r="B89" s="60"/>
      <c r="C89" s="64"/>
      <c r="D89" s="64"/>
      <c r="E89" s="65"/>
      <c r="F89" s="64"/>
      <c r="G89" s="65"/>
      <c r="H89" s="65"/>
      <c r="I89" s="60"/>
      <c r="J89" s="64"/>
      <c r="K89" s="58"/>
      <c r="L89" s="58"/>
      <c r="M89" s="58"/>
      <c r="N89" s="64"/>
      <c r="O89" s="64"/>
      <c r="P89" s="63"/>
      <c r="Q89" s="64"/>
      <c r="R89" s="18"/>
      <c r="S89" s="18"/>
      <c r="T89" s="18"/>
    </row>
    <row r="90" spans="1:20">
      <c r="A90" s="4">
        <v>86</v>
      </c>
      <c r="B90" s="60"/>
      <c r="C90" s="64"/>
      <c r="D90" s="64"/>
      <c r="E90" s="65"/>
      <c r="F90" s="64"/>
      <c r="G90" s="65"/>
      <c r="H90" s="65"/>
      <c r="I90" s="60"/>
      <c r="J90" s="64"/>
      <c r="K90" s="58"/>
      <c r="L90" s="58"/>
      <c r="M90" s="58"/>
      <c r="N90" s="64"/>
      <c r="O90" s="64"/>
      <c r="P90" s="63"/>
      <c r="Q90" s="64"/>
      <c r="R90" s="18"/>
      <c r="S90" s="18"/>
      <c r="T90" s="18"/>
    </row>
    <row r="91" spans="1:20">
      <c r="A91" s="4">
        <v>87</v>
      </c>
      <c r="B91" s="60"/>
      <c r="C91" s="64"/>
      <c r="D91" s="64"/>
      <c r="E91" s="65"/>
      <c r="F91" s="64"/>
      <c r="G91" s="65"/>
      <c r="H91" s="65"/>
      <c r="I91" s="60"/>
      <c r="J91" s="64"/>
      <c r="K91" s="58"/>
      <c r="L91" s="18"/>
      <c r="M91" s="18"/>
      <c r="N91" s="18"/>
      <c r="O91" s="18"/>
      <c r="P91" s="63"/>
      <c r="Q91" s="64"/>
      <c r="R91" s="18"/>
      <c r="S91" s="18"/>
      <c r="T91" s="18"/>
    </row>
    <row r="92" spans="1:20">
      <c r="A92" s="4">
        <v>88</v>
      </c>
      <c r="B92" s="60"/>
      <c r="C92" s="64"/>
      <c r="D92" s="64"/>
      <c r="E92" s="65"/>
      <c r="F92" s="64"/>
      <c r="G92" s="65"/>
      <c r="H92" s="65"/>
      <c r="I92" s="60"/>
      <c r="J92" s="64"/>
      <c r="K92" s="58"/>
      <c r="L92" s="18"/>
      <c r="M92" s="18"/>
      <c r="N92" s="18"/>
      <c r="O92" s="18"/>
      <c r="P92" s="63"/>
      <c r="Q92" s="64"/>
      <c r="R92" s="18"/>
      <c r="S92" s="18"/>
      <c r="T92" s="18"/>
    </row>
    <row r="93" spans="1:20">
      <c r="A93" s="4">
        <v>89</v>
      </c>
      <c r="B93" s="60"/>
      <c r="C93" s="64"/>
      <c r="D93" s="58"/>
      <c r="E93" s="59"/>
      <c r="F93" s="58"/>
      <c r="G93" s="59"/>
      <c r="H93" s="59"/>
      <c r="I93" s="67"/>
      <c r="J93" s="64"/>
      <c r="K93" s="58"/>
      <c r="L93" s="18"/>
      <c r="M93" s="18"/>
      <c r="N93" s="18"/>
      <c r="O93" s="18"/>
      <c r="P93" s="63"/>
      <c r="Q93" s="64"/>
      <c r="R93" s="18"/>
      <c r="S93" s="18"/>
      <c r="T93" s="18"/>
    </row>
    <row r="94" spans="1:20">
      <c r="A94" s="4">
        <v>90</v>
      </c>
      <c r="B94" s="60"/>
      <c r="C94" s="58"/>
      <c r="D94" s="58"/>
      <c r="E94" s="59"/>
      <c r="F94" s="58"/>
      <c r="G94" s="59"/>
      <c r="H94" s="59"/>
      <c r="I94" s="67"/>
      <c r="J94" s="58"/>
      <c r="K94" s="58"/>
      <c r="L94" s="18"/>
      <c r="M94" s="18"/>
      <c r="N94" s="51"/>
      <c r="O94" s="51"/>
      <c r="P94" s="63"/>
      <c r="Q94" s="64"/>
      <c r="R94" s="18"/>
      <c r="S94" s="18"/>
      <c r="T94" s="18"/>
    </row>
    <row r="95" spans="1:20">
      <c r="A95" s="4">
        <v>91</v>
      </c>
      <c r="B95" s="60"/>
      <c r="C95" s="58"/>
      <c r="D95" s="58"/>
      <c r="E95" s="59"/>
      <c r="F95" s="58"/>
      <c r="G95" s="59"/>
      <c r="H95" s="59"/>
      <c r="I95" s="67"/>
      <c r="J95" s="58"/>
      <c r="K95" s="58"/>
      <c r="L95" s="18"/>
      <c r="M95" s="18"/>
      <c r="N95" s="18"/>
      <c r="O95" s="18"/>
      <c r="P95" s="63"/>
      <c r="Q95" s="64"/>
      <c r="R95" s="18"/>
      <c r="S95" s="18"/>
      <c r="T95" s="18"/>
    </row>
    <row r="96" spans="1:20">
      <c r="A96" s="4">
        <v>92</v>
      </c>
      <c r="B96" s="60"/>
      <c r="C96" s="58"/>
      <c r="D96" s="58"/>
      <c r="E96" s="59"/>
      <c r="F96" s="58"/>
      <c r="G96" s="59"/>
      <c r="H96" s="59"/>
      <c r="I96" s="67"/>
      <c r="J96" s="58"/>
      <c r="K96" s="58"/>
      <c r="L96" s="18"/>
      <c r="M96" s="18"/>
      <c r="N96" s="18"/>
      <c r="O96" s="18"/>
      <c r="P96" s="63"/>
      <c r="Q96" s="64"/>
      <c r="R96" s="18"/>
      <c r="S96" s="18"/>
      <c r="T96" s="18"/>
    </row>
    <row r="97" spans="1:20">
      <c r="A97" s="4">
        <v>93</v>
      </c>
      <c r="B97" s="60"/>
      <c r="C97" s="58"/>
      <c r="D97" s="58"/>
      <c r="E97" s="59"/>
      <c r="F97" s="58"/>
      <c r="G97" s="59"/>
      <c r="H97" s="59"/>
      <c r="I97" s="67"/>
      <c r="J97" s="58"/>
      <c r="K97" s="58"/>
      <c r="L97" s="18"/>
      <c r="M97" s="18"/>
      <c r="N97" s="18"/>
      <c r="O97" s="18"/>
      <c r="P97" s="63"/>
      <c r="Q97" s="64"/>
      <c r="R97" s="18"/>
      <c r="S97" s="18"/>
      <c r="T97" s="18"/>
    </row>
    <row r="98" spans="1:20">
      <c r="A98" s="4">
        <v>94</v>
      </c>
      <c r="B98" s="60"/>
      <c r="C98" s="58"/>
      <c r="D98" s="58"/>
      <c r="E98" s="59"/>
      <c r="F98" s="58"/>
      <c r="G98" s="59"/>
      <c r="H98" s="59"/>
      <c r="I98" s="67"/>
      <c r="J98" s="58"/>
      <c r="K98" s="58"/>
      <c r="L98" s="18"/>
      <c r="M98" s="18"/>
      <c r="N98" s="18"/>
      <c r="O98" s="18"/>
      <c r="P98" s="63"/>
      <c r="Q98" s="64"/>
      <c r="R98" s="18"/>
      <c r="S98" s="18"/>
      <c r="T98" s="18"/>
    </row>
    <row r="99" spans="1:20">
      <c r="A99" s="4">
        <v>95</v>
      </c>
      <c r="B99" s="60"/>
      <c r="C99" s="58"/>
      <c r="D99" s="58"/>
      <c r="E99" s="59"/>
      <c r="F99" s="58"/>
      <c r="G99" s="59"/>
      <c r="H99" s="59"/>
      <c r="I99" s="67"/>
      <c r="J99" s="58"/>
      <c r="K99" s="58"/>
      <c r="L99" s="18"/>
      <c r="M99" s="18"/>
      <c r="N99" s="18"/>
      <c r="O99" s="18"/>
      <c r="P99" s="63"/>
      <c r="Q99" s="64"/>
      <c r="R99" s="18"/>
      <c r="S99" s="18"/>
      <c r="T99" s="18"/>
    </row>
    <row r="100" spans="1:20">
      <c r="A100" s="4">
        <v>96</v>
      </c>
      <c r="B100" s="60"/>
      <c r="C100" s="58"/>
      <c r="D100" s="58"/>
      <c r="E100" s="59"/>
      <c r="F100" s="58"/>
      <c r="G100" s="59"/>
      <c r="H100" s="59"/>
      <c r="I100" s="67"/>
      <c r="J100" s="58"/>
      <c r="K100" s="58"/>
      <c r="L100" s="18"/>
      <c r="M100" s="18"/>
      <c r="N100" s="18"/>
      <c r="O100" s="18"/>
      <c r="P100" s="63"/>
      <c r="Q100" s="64"/>
      <c r="R100" s="18"/>
      <c r="S100" s="18"/>
      <c r="T100" s="18"/>
    </row>
    <row r="101" spans="1:20">
      <c r="A101" s="4">
        <v>97</v>
      </c>
      <c r="B101" s="60"/>
      <c r="C101" s="58"/>
      <c r="D101" s="58"/>
      <c r="E101" s="59"/>
      <c r="F101" s="58"/>
      <c r="G101" s="59"/>
      <c r="H101" s="59"/>
      <c r="I101" s="67"/>
      <c r="J101" s="58"/>
      <c r="K101" s="58"/>
      <c r="L101" s="18"/>
      <c r="M101" s="18"/>
      <c r="N101" s="18"/>
      <c r="O101" s="18"/>
      <c r="P101" s="63"/>
      <c r="Q101" s="64"/>
      <c r="R101" s="18"/>
      <c r="S101" s="18"/>
      <c r="T101" s="18"/>
    </row>
    <row r="102" spans="1:20">
      <c r="A102" s="4">
        <v>98</v>
      </c>
      <c r="B102" s="60"/>
      <c r="C102" s="58"/>
      <c r="D102" s="58"/>
      <c r="E102" s="59"/>
      <c r="F102" s="58"/>
      <c r="G102" s="59"/>
      <c r="H102" s="59"/>
      <c r="I102" s="67"/>
      <c r="J102" s="58"/>
      <c r="K102" s="58"/>
      <c r="L102" s="18"/>
      <c r="M102" s="18"/>
      <c r="N102" s="18"/>
      <c r="O102" s="18"/>
      <c r="P102" s="63"/>
      <c r="Q102" s="64"/>
      <c r="R102" s="18"/>
      <c r="S102" s="18"/>
      <c r="T102" s="18"/>
    </row>
    <row r="103" spans="1:20">
      <c r="A103" s="4">
        <v>99</v>
      </c>
      <c r="B103" s="60"/>
      <c r="C103" s="58"/>
      <c r="D103" s="58"/>
      <c r="E103" s="59"/>
      <c r="F103" s="58"/>
      <c r="G103" s="59"/>
      <c r="H103" s="59"/>
      <c r="I103" s="67"/>
      <c r="J103" s="58"/>
      <c r="K103" s="58"/>
      <c r="L103" s="18"/>
      <c r="M103" s="18"/>
      <c r="N103" s="18"/>
      <c r="O103" s="18"/>
      <c r="P103" s="63"/>
      <c r="Q103" s="64"/>
      <c r="R103" s="18"/>
      <c r="S103" s="18"/>
      <c r="T103" s="18"/>
    </row>
    <row r="104" spans="1:20">
      <c r="A104" s="4">
        <v>100</v>
      </c>
      <c r="B104" s="60"/>
      <c r="C104" s="58"/>
      <c r="D104" s="58"/>
      <c r="E104" s="59"/>
      <c r="F104" s="58"/>
      <c r="G104" s="59"/>
      <c r="H104" s="59"/>
      <c r="I104" s="67"/>
      <c r="J104" s="58"/>
      <c r="K104" s="58"/>
      <c r="L104" s="18"/>
      <c r="M104" s="18"/>
      <c r="N104" s="18"/>
      <c r="O104" s="18"/>
      <c r="P104" s="63"/>
      <c r="Q104" s="64"/>
      <c r="R104" s="18"/>
      <c r="S104" s="18"/>
      <c r="T104" s="18"/>
    </row>
    <row r="105" spans="1:20">
      <c r="A105" s="4">
        <v>101</v>
      </c>
      <c r="B105" s="60"/>
      <c r="C105" s="58"/>
      <c r="D105" s="58"/>
      <c r="E105" s="59"/>
      <c r="F105" s="58"/>
      <c r="G105" s="59"/>
      <c r="H105" s="59"/>
      <c r="I105" s="67"/>
      <c r="J105" s="58"/>
      <c r="K105" s="58"/>
      <c r="L105" s="18"/>
      <c r="M105" s="18"/>
      <c r="N105" s="18"/>
      <c r="O105" s="18"/>
      <c r="P105" s="63"/>
      <c r="Q105" s="64"/>
      <c r="R105" s="18"/>
      <c r="S105" s="18"/>
      <c r="T105" s="18"/>
    </row>
    <row r="106" spans="1:20">
      <c r="A106" s="4">
        <v>102</v>
      </c>
      <c r="B106" s="60"/>
      <c r="C106" s="58"/>
      <c r="D106" s="58"/>
      <c r="E106" s="59"/>
      <c r="F106" s="58"/>
      <c r="G106" s="59"/>
      <c r="H106" s="59"/>
      <c r="I106" s="67"/>
      <c r="J106" s="58"/>
      <c r="K106" s="58"/>
      <c r="L106" s="18"/>
      <c r="M106" s="18"/>
      <c r="N106" s="18"/>
      <c r="O106" s="18"/>
      <c r="P106" s="63"/>
      <c r="Q106" s="64"/>
      <c r="R106" s="18"/>
      <c r="S106" s="18"/>
      <c r="T106" s="18"/>
    </row>
    <row r="107" spans="1:20">
      <c r="A107" s="4">
        <v>103</v>
      </c>
      <c r="B107" s="60"/>
      <c r="C107" s="58"/>
      <c r="D107" s="58"/>
      <c r="E107" s="59"/>
      <c r="F107" s="58"/>
      <c r="G107" s="59"/>
      <c r="H107" s="59"/>
      <c r="I107" s="67"/>
      <c r="J107" s="58"/>
      <c r="K107" s="58"/>
      <c r="L107" s="18"/>
      <c r="M107" s="18"/>
      <c r="N107" s="18"/>
      <c r="O107" s="18"/>
      <c r="P107" s="63"/>
      <c r="Q107" s="64"/>
      <c r="R107" s="18"/>
      <c r="S107" s="18"/>
      <c r="T107" s="18"/>
    </row>
    <row r="108" spans="1:20">
      <c r="A108" s="4">
        <v>104</v>
      </c>
      <c r="B108" s="60"/>
      <c r="C108" s="58"/>
      <c r="D108" s="58"/>
      <c r="E108" s="59"/>
      <c r="F108" s="58"/>
      <c r="G108" s="59"/>
      <c r="H108" s="59"/>
      <c r="I108" s="67"/>
      <c r="J108" s="58"/>
      <c r="K108" s="58"/>
      <c r="L108" s="18"/>
      <c r="M108" s="18"/>
      <c r="N108" s="18"/>
      <c r="O108" s="18"/>
      <c r="P108" s="63"/>
      <c r="Q108" s="64"/>
      <c r="R108" s="18"/>
      <c r="S108" s="18"/>
      <c r="T108" s="18"/>
    </row>
    <row r="109" spans="1:20">
      <c r="A109" s="4">
        <v>105</v>
      </c>
      <c r="B109" s="60"/>
      <c r="C109" s="58"/>
      <c r="D109" s="58"/>
      <c r="E109" s="59"/>
      <c r="F109" s="58"/>
      <c r="G109" s="59"/>
      <c r="H109" s="59"/>
      <c r="I109" s="67"/>
      <c r="J109" s="58"/>
      <c r="K109" s="58"/>
      <c r="L109" s="18"/>
      <c r="M109" s="18"/>
      <c r="N109" s="18"/>
      <c r="O109" s="18"/>
      <c r="P109" s="63"/>
      <c r="Q109" s="64"/>
      <c r="R109" s="18"/>
      <c r="S109" s="18"/>
      <c r="T109" s="18"/>
    </row>
    <row r="110" spans="1:20">
      <c r="A110" s="4">
        <v>106</v>
      </c>
      <c r="B110" s="60"/>
      <c r="C110" s="58"/>
      <c r="D110" s="58"/>
      <c r="E110" s="59"/>
      <c r="F110" s="58"/>
      <c r="G110" s="59"/>
      <c r="H110" s="59"/>
      <c r="I110" s="67"/>
      <c r="J110" s="58"/>
      <c r="K110" s="58"/>
      <c r="L110" s="18"/>
      <c r="M110" s="18"/>
      <c r="N110" s="18"/>
      <c r="O110" s="18"/>
      <c r="P110" s="63"/>
      <c r="Q110" s="64"/>
      <c r="R110" s="18"/>
      <c r="S110" s="18"/>
      <c r="T110" s="18"/>
    </row>
    <row r="111" spans="1:20">
      <c r="A111" s="4">
        <v>107</v>
      </c>
      <c r="B111" s="60"/>
      <c r="C111" s="58"/>
      <c r="D111" s="58"/>
      <c r="E111" s="59"/>
      <c r="F111" s="58"/>
      <c r="G111" s="59"/>
      <c r="H111" s="59"/>
      <c r="I111" s="67"/>
      <c r="J111" s="58"/>
      <c r="K111" s="58"/>
      <c r="L111" s="18"/>
      <c r="M111" s="18"/>
      <c r="N111" s="18"/>
      <c r="O111" s="18"/>
      <c r="P111" s="63"/>
      <c r="Q111" s="64"/>
      <c r="R111" s="18"/>
      <c r="S111" s="18"/>
      <c r="T111" s="18"/>
    </row>
    <row r="112" spans="1:20">
      <c r="A112" s="4">
        <v>108</v>
      </c>
      <c r="B112" s="60"/>
      <c r="C112" s="58"/>
      <c r="D112" s="58"/>
      <c r="E112" s="59"/>
      <c r="F112" s="58"/>
      <c r="G112" s="59"/>
      <c r="H112" s="59"/>
      <c r="I112" s="67"/>
      <c r="J112" s="58"/>
      <c r="K112" s="58"/>
      <c r="L112" s="18"/>
      <c r="M112" s="18"/>
      <c r="N112" s="18"/>
      <c r="O112" s="18"/>
      <c r="P112" s="63"/>
      <c r="Q112" s="64"/>
      <c r="R112" s="18"/>
      <c r="S112" s="18"/>
      <c r="T112" s="18"/>
    </row>
    <row r="113" spans="1:20">
      <c r="A113" s="4">
        <v>109</v>
      </c>
      <c r="B113" s="60"/>
      <c r="C113" s="58"/>
      <c r="D113" s="58"/>
      <c r="E113" s="59"/>
      <c r="F113" s="58"/>
      <c r="G113" s="59"/>
      <c r="H113" s="59"/>
      <c r="I113" s="67"/>
      <c r="J113" s="58"/>
      <c r="K113" s="58"/>
      <c r="L113" s="18"/>
      <c r="M113" s="18"/>
      <c r="N113" s="18"/>
      <c r="O113" s="18"/>
      <c r="P113" s="63"/>
      <c r="Q113" s="64"/>
      <c r="R113" s="18"/>
      <c r="S113" s="18"/>
      <c r="T113" s="18"/>
    </row>
    <row r="114" spans="1:20">
      <c r="A114" s="4">
        <v>110</v>
      </c>
      <c r="B114" s="60"/>
      <c r="C114" s="58"/>
      <c r="D114" s="58"/>
      <c r="E114" s="59"/>
      <c r="F114" s="58"/>
      <c r="G114" s="59"/>
      <c r="H114" s="59"/>
      <c r="I114" s="67"/>
      <c r="J114" s="58"/>
      <c r="K114" s="58"/>
      <c r="L114" s="18"/>
      <c r="M114" s="18"/>
      <c r="N114" s="18"/>
      <c r="O114" s="18"/>
      <c r="P114" s="63"/>
      <c r="Q114" s="64"/>
      <c r="R114" s="18"/>
      <c r="S114" s="18"/>
      <c r="T114" s="18"/>
    </row>
    <row r="115" spans="1:20">
      <c r="A115" s="4">
        <v>111</v>
      </c>
      <c r="B115" s="60"/>
      <c r="C115" s="58"/>
      <c r="D115" s="58"/>
      <c r="E115" s="59"/>
      <c r="F115" s="58"/>
      <c r="G115" s="59"/>
      <c r="H115" s="59"/>
      <c r="I115" s="67"/>
      <c r="J115" s="58"/>
      <c r="K115" s="58"/>
      <c r="L115" s="18"/>
      <c r="M115" s="18"/>
      <c r="N115" s="18"/>
      <c r="O115" s="18"/>
      <c r="P115" s="63"/>
      <c r="Q115" s="64"/>
      <c r="R115" s="18"/>
      <c r="S115" s="18"/>
      <c r="T115" s="18"/>
    </row>
    <row r="116" spans="1:20">
      <c r="A116" s="4">
        <v>112</v>
      </c>
      <c r="B116" s="60"/>
      <c r="C116" s="58"/>
      <c r="D116" s="58"/>
      <c r="E116" s="59"/>
      <c r="F116" s="58"/>
      <c r="G116" s="59"/>
      <c r="H116" s="59"/>
      <c r="I116" s="67"/>
      <c r="J116" s="58"/>
      <c r="K116" s="58"/>
      <c r="L116" s="18"/>
      <c r="M116" s="18"/>
      <c r="N116" s="18"/>
      <c r="O116" s="18"/>
      <c r="P116" s="63"/>
      <c r="Q116" s="64"/>
      <c r="R116" s="18"/>
      <c r="S116" s="18"/>
      <c r="T116" s="18"/>
    </row>
    <row r="117" spans="1:20">
      <c r="A117" s="4">
        <v>113</v>
      </c>
      <c r="B117" s="60"/>
      <c r="C117" s="58"/>
      <c r="D117" s="58"/>
      <c r="E117" s="59"/>
      <c r="F117" s="58"/>
      <c r="G117" s="59"/>
      <c r="H117" s="59"/>
      <c r="I117" s="67"/>
      <c r="J117" s="58"/>
      <c r="K117" s="58"/>
      <c r="L117" s="18"/>
      <c r="M117" s="18"/>
      <c r="N117" s="18"/>
      <c r="O117" s="18"/>
      <c r="P117" s="63"/>
      <c r="Q117" s="64"/>
      <c r="R117" s="18"/>
      <c r="S117" s="18"/>
      <c r="T117" s="18"/>
    </row>
    <row r="118" spans="1:20">
      <c r="A118" s="4">
        <v>114</v>
      </c>
      <c r="B118" s="60"/>
      <c r="C118" s="58"/>
      <c r="D118" s="58"/>
      <c r="E118" s="59"/>
      <c r="F118" s="58"/>
      <c r="G118" s="59"/>
      <c r="H118" s="59"/>
      <c r="I118" s="67"/>
      <c r="J118" s="58"/>
      <c r="K118" s="58"/>
      <c r="L118" s="18"/>
      <c r="M118" s="18"/>
      <c r="N118" s="18"/>
      <c r="O118" s="18"/>
      <c r="P118" s="63"/>
      <c r="Q118" s="64"/>
      <c r="R118" s="18"/>
      <c r="S118" s="18"/>
      <c r="T118" s="18"/>
    </row>
    <row r="119" spans="1:20">
      <c r="A119" s="4">
        <v>115</v>
      </c>
      <c r="B119" s="60"/>
      <c r="C119" s="58"/>
      <c r="D119" s="58"/>
      <c r="E119" s="59"/>
      <c r="F119" s="58"/>
      <c r="G119" s="59"/>
      <c r="H119" s="59"/>
      <c r="I119" s="67"/>
      <c r="J119" s="58"/>
      <c r="K119" s="58"/>
      <c r="L119" s="18"/>
      <c r="M119" s="18"/>
      <c r="N119" s="18"/>
      <c r="O119" s="18"/>
      <c r="P119" s="63"/>
      <c r="Q119" s="64"/>
      <c r="R119" s="18"/>
      <c r="S119" s="18"/>
      <c r="T119" s="18"/>
    </row>
    <row r="120" spans="1:20">
      <c r="A120" s="4">
        <v>116</v>
      </c>
      <c r="B120" s="60"/>
      <c r="C120" s="64"/>
      <c r="D120" s="64"/>
      <c r="E120" s="65"/>
      <c r="F120" s="64"/>
      <c r="G120" s="65"/>
      <c r="H120" s="65"/>
      <c r="I120" s="60"/>
      <c r="J120" s="64"/>
      <c r="K120" s="58"/>
      <c r="L120" s="64"/>
      <c r="M120" s="64"/>
      <c r="N120" s="64"/>
      <c r="O120" s="64"/>
      <c r="P120" s="63"/>
      <c r="Q120" s="64"/>
      <c r="R120" s="18"/>
      <c r="S120" s="18"/>
      <c r="T120" s="18"/>
    </row>
    <row r="121" spans="1:20">
      <c r="A121" s="4">
        <v>117</v>
      </c>
      <c r="B121" s="60"/>
      <c r="C121" s="64"/>
      <c r="D121" s="64"/>
      <c r="E121" s="65"/>
      <c r="F121" s="64"/>
      <c r="G121" s="65"/>
      <c r="H121" s="65"/>
      <c r="I121" s="60"/>
      <c r="J121" s="64"/>
      <c r="K121" s="58"/>
      <c r="L121" s="64"/>
      <c r="M121" s="64"/>
      <c r="N121" s="64"/>
      <c r="O121" s="64"/>
      <c r="P121" s="63"/>
      <c r="Q121" s="64"/>
      <c r="R121" s="18"/>
      <c r="S121" s="18"/>
      <c r="T121" s="18"/>
    </row>
    <row r="122" spans="1:20">
      <c r="A122" s="4">
        <v>118</v>
      </c>
      <c r="B122" s="60"/>
      <c r="C122" s="64"/>
      <c r="D122" s="64"/>
      <c r="E122" s="65"/>
      <c r="F122" s="64"/>
      <c r="G122" s="65"/>
      <c r="H122" s="65"/>
      <c r="I122" s="60"/>
      <c r="J122" s="64"/>
      <c r="K122" s="58"/>
      <c r="L122" s="64"/>
      <c r="M122" s="64"/>
      <c r="N122" s="64"/>
      <c r="O122" s="64"/>
      <c r="P122" s="63"/>
      <c r="Q122" s="64"/>
      <c r="R122" s="18"/>
      <c r="S122" s="18"/>
      <c r="T122" s="18"/>
    </row>
    <row r="123" spans="1:20">
      <c r="A123" s="4">
        <v>119</v>
      </c>
      <c r="B123" s="60"/>
      <c r="C123" s="64"/>
      <c r="D123" s="64"/>
      <c r="E123" s="65"/>
      <c r="F123" s="64"/>
      <c r="G123" s="65"/>
      <c r="H123" s="65"/>
      <c r="I123" s="60"/>
      <c r="J123" s="64"/>
      <c r="K123" s="58"/>
      <c r="L123" s="64"/>
      <c r="M123" s="64"/>
      <c r="N123" s="64"/>
      <c r="O123" s="64"/>
      <c r="P123" s="63"/>
      <c r="Q123" s="64"/>
      <c r="R123" s="18"/>
      <c r="S123" s="18"/>
      <c r="T123" s="18"/>
    </row>
    <row r="124" spans="1:20">
      <c r="A124" s="4">
        <v>120</v>
      </c>
      <c r="B124" s="60"/>
      <c r="C124" s="64"/>
      <c r="D124" s="64"/>
      <c r="E124" s="65"/>
      <c r="F124" s="64"/>
      <c r="G124" s="65"/>
      <c r="H124" s="65"/>
      <c r="I124" s="60"/>
      <c r="J124" s="64"/>
      <c r="K124" s="58"/>
      <c r="L124" s="64"/>
      <c r="M124" s="64"/>
      <c r="N124" s="64"/>
      <c r="O124" s="64"/>
      <c r="P124" s="63"/>
      <c r="Q124" s="64"/>
      <c r="R124" s="18"/>
      <c r="S124" s="18"/>
      <c r="T124" s="18"/>
    </row>
    <row r="125" spans="1:20">
      <c r="A125" s="4">
        <v>121</v>
      </c>
      <c r="B125" s="60"/>
      <c r="C125" s="64"/>
      <c r="D125" s="64"/>
      <c r="E125" s="65"/>
      <c r="F125" s="64"/>
      <c r="G125" s="65"/>
      <c r="H125" s="65"/>
      <c r="I125" s="60"/>
      <c r="J125" s="64"/>
      <c r="K125" s="58"/>
      <c r="L125" s="64"/>
      <c r="M125" s="64"/>
      <c r="N125" s="64"/>
      <c r="O125" s="64"/>
      <c r="P125" s="63"/>
      <c r="Q125" s="64"/>
      <c r="R125" s="18"/>
      <c r="S125" s="18"/>
      <c r="T125" s="18"/>
    </row>
    <row r="126" spans="1:20">
      <c r="A126" s="4">
        <v>122</v>
      </c>
      <c r="B126" s="60"/>
      <c r="C126" s="64"/>
      <c r="D126" s="64"/>
      <c r="E126" s="65"/>
      <c r="F126" s="64"/>
      <c r="G126" s="65"/>
      <c r="H126" s="65"/>
      <c r="I126" s="60"/>
      <c r="J126" s="64"/>
      <c r="K126" s="58"/>
      <c r="L126" s="64"/>
      <c r="M126" s="64"/>
      <c r="N126" s="64"/>
      <c r="O126" s="64"/>
      <c r="P126" s="63"/>
      <c r="Q126" s="64"/>
      <c r="R126" s="18"/>
      <c r="S126" s="18"/>
      <c r="T126" s="18"/>
    </row>
    <row r="127" spans="1:20">
      <c r="A127" s="4">
        <v>123</v>
      </c>
      <c r="B127" s="60"/>
      <c r="C127" s="64"/>
      <c r="D127" s="64"/>
      <c r="E127" s="65"/>
      <c r="F127" s="64"/>
      <c r="G127" s="65"/>
      <c r="H127" s="65"/>
      <c r="I127" s="60"/>
      <c r="J127" s="64"/>
      <c r="K127" s="58"/>
      <c r="L127" s="64"/>
      <c r="M127" s="64"/>
      <c r="N127" s="64"/>
      <c r="O127" s="64"/>
      <c r="P127" s="63"/>
      <c r="Q127" s="64"/>
      <c r="R127" s="18"/>
      <c r="S127" s="18"/>
      <c r="T127" s="18"/>
    </row>
    <row r="128" spans="1:20">
      <c r="A128" s="4">
        <v>124</v>
      </c>
      <c r="B128" s="60"/>
      <c r="C128" s="64"/>
      <c r="D128" s="64"/>
      <c r="E128" s="65"/>
      <c r="F128" s="64"/>
      <c r="G128" s="65"/>
      <c r="H128" s="65"/>
      <c r="I128" s="60"/>
      <c r="J128" s="64"/>
      <c r="K128" s="58"/>
      <c r="L128" s="64"/>
      <c r="M128" s="64"/>
      <c r="N128" s="64"/>
      <c r="O128" s="64"/>
      <c r="P128" s="63"/>
      <c r="Q128" s="64"/>
      <c r="R128" s="18"/>
      <c r="S128" s="18"/>
      <c r="T128" s="18"/>
    </row>
    <row r="129" spans="1:20">
      <c r="A129" s="4">
        <v>125</v>
      </c>
      <c r="B129" s="60"/>
      <c r="C129" s="64"/>
      <c r="D129" s="64"/>
      <c r="E129" s="65"/>
      <c r="F129" s="64"/>
      <c r="G129" s="65"/>
      <c r="H129" s="65"/>
      <c r="I129" s="60"/>
      <c r="J129" s="64"/>
      <c r="K129" s="58"/>
      <c r="L129" s="64"/>
      <c r="M129" s="64"/>
      <c r="N129" s="64"/>
      <c r="O129" s="64"/>
      <c r="P129" s="63"/>
      <c r="Q129" s="64"/>
      <c r="R129" s="18"/>
      <c r="S129" s="18"/>
      <c r="T129" s="18"/>
    </row>
    <row r="130" spans="1:20">
      <c r="A130" s="4">
        <v>126</v>
      </c>
      <c r="B130" s="60"/>
      <c r="C130" s="64"/>
      <c r="D130" s="64"/>
      <c r="E130" s="65"/>
      <c r="F130" s="64"/>
      <c r="G130" s="65"/>
      <c r="H130" s="65"/>
      <c r="I130" s="60"/>
      <c r="J130" s="64"/>
      <c r="K130" s="58"/>
      <c r="L130" s="64"/>
      <c r="M130" s="64"/>
      <c r="N130" s="64"/>
      <c r="O130" s="64"/>
      <c r="P130" s="63"/>
      <c r="Q130" s="64"/>
      <c r="R130" s="18"/>
      <c r="S130" s="18"/>
      <c r="T130" s="18"/>
    </row>
    <row r="131" spans="1:20">
      <c r="A131" s="4">
        <v>127</v>
      </c>
      <c r="B131" s="60"/>
      <c r="C131" s="64"/>
      <c r="D131" s="64"/>
      <c r="E131" s="65"/>
      <c r="F131" s="64"/>
      <c r="G131" s="65"/>
      <c r="H131" s="65"/>
      <c r="I131" s="60"/>
      <c r="J131" s="64"/>
      <c r="K131" s="58"/>
      <c r="L131" s="64"/>
      <c r="M131" s="64"/>
      <c r="N131" s="64"/>
      <c r="O131" s="64"/>
      <c r="P131" s="63"/>
      <c r="Q131" s="64"/>
      <c r="R131" s="18"/>
      <c r="S131" s="18"/>
      <c r="T131" s="18"/>
    </row>
    <row r="132" spans="1:20">
      <c r="A132" s="4">
        <v>128</v>
      </c>
      <c r="B132" s="60"/>
      <c r="C132" s="64"/>
      <c r="D132" s="64"/>
      <c r="E132" s="65"/>
      <c r="F132" s="64"/>
      <c r="G132" s="65"/>
      <c r="H132" s="65"/>
      <c r="I132" s="60"/>
      <c r="J132" s="64"/>
      <c r="K132" s="58"/>
      <c r="L132" s="64"/>
      <c r="M132" s="64"/>
      <c r="N132" s="64"/>
      <c r="O132" s="64"/>
      <c r="P132" s="63"/>
      <c r="Q132" s="64"/>
      <c r="R132" s="18"/>
      <c r="S132" s="18"/>
      <c r="T132" s="18"/>
    </row>
    <row r="133" spans="1:20">
      <c r="A133" s="4">
        <v>129</v>
      </c>
      <c r="B133" s="60"/>
      <c r="C133" s="64"/>
      <c r="D133" s="64"/>
      <c r="E133" s="65"/>
      <c r="F133" s="64"/>
      <c r="G133" s="65"/>
      <c r="H133" s="65"/>
      <c r="I133" s="60"/>
      <c r="J133" s="64"/>
      <c r="K133" s="58"/>
      <c r="L133" s="64"/>
      <c r="M133" s="64"/>
      <c r="N133" s="64"/>
      <c r="O133" s="64"/>
      <c r="P133" s="63"/>
      <c r="Q133" s="64"/>
      <c r="R133" s="18"/>
      <c r="S133" s="18"/>
      <c r="T133" s="18"/>
    </row>
    <row r="134" spans="1:20">
      <c r="A134" s="4">
        <v>130</v>
      </c>
      <c r="B134" s="60"/>
      <c r="C134" s="64"/>
      <c r="D134" s="64"/>
      <c r="E134" s="65"/>
      <c r="F134" s="64"/>
      <c r="G134" s="65"/>
      <c r="H134" s="65"/>
      <c r="I134" s="60"/>
      <c r="J134" s="64"/>
      <c r="K134" s="58"/>
      <c r="L134" s="64"/>
      <c r="M134" s="64"/>
      <c r="N134" s="64"/>
      <c r="O134" s="64"/>
      <c r="P134" s="63"/>
      <c r="Q134" s="64"/>
      <c r="R134" s="18"/>
      <c r="S134" s="18"/>
      <c r="T134" s="18"/>
    </row>
    <row r="135" spans="1:20">
      <c r="A135" s="4">
        <v>131</v>
      </c>
      <c r="B135" s="60"/>
      <c r="C135" s="64"/>
      <c r="D135" s="64"/>
      <c r="E135" s="65"/>
      <c r="F135" s="64"/>
      <c r="G135" s="65"/>
      <c r="H135" s="65"/>
      <c r="I135" s="60"/>
      <c r="J135" s="64"/>
      <c r="K135" s="58"/>
      <c r="L135" s="64"/>
      <c r="M135" s="64"/>
      <c r="N135" s="64"/>
      <c r="O135" s="64"/>
      <c r="P135" s="63"/>
      <c r="Q135" s="64"/>
      <c r="R135" s="18"/>
      <c r="S135" s="18"/>
      <c r="T135" s="18"/>
    </row>
    <row r="136" spans="1:20">
      <c r="A136" s="4">
        <v>132</v>
      </c>
      <c r="B136" s="60"/>
      <c r="C136" s="64"/>
      <c r="D136" s="64"/>
      <c r="E136" s="65"/>
      <c r="F136" s="64"/>
      <c r="G136" s="65"/>
      <c r="H136" s="65"/>
      <c r="I136" s="71"/>
      <c r="J136" s="64"/>
      <c r="K136" s="58"/>
      <c r="L136" s="64"/>
      <c r="M136" s="64"/>
      <c r="N136" s="64"/>
      <c r="O136" s="64"/>
      <c r="P136" s="63"/>
      <c r="Q136" s="64"/>
      <c r="R136" s="18"/>
      <c r="S136" s="18"/>
      <c r="T136" s="18"/>
    </row>
    <row r="137" spans="1:20">
      <c r="A137" s="4">
        <v>133</v>
      </c>
      <c r="B137" s="60"/>
      <c r="C137" s="64"/>
      <c r="D137" s="64"/>
      <c r="E137" s="65"/>
      <c r="F137" s="64"/>
      <c r="G137" s="65"/>
      <c r="H137" s="65"/>
      <c r="I137" s="60"/>
      <c r="J137" s="64"/>
      <c r="K137" s="58"/>
      <c r="L137" s="64"/>
      <c r="M137" s="64"/>
      <c r="N137" s="64"/>
      <c r="O137" s="64"/>
      <c r="P137" s="63"/>
      <c r="Q137" s="64"/>
      <c r="R137" s="18"/>
      <c r="S137" s="18"/>
      <c r="T137" s="18"/>
    </row>
    <row r="138" spans="1:20">
      <c r="A138" s="4">
        <v>134</v>
      </c>
      <c r="B138" s="60"/>
      <c r="C138" s="64"/>
      <c r="D138" s="64"/>
      <c r="E138" s="65"/>
      <c r="F138" s="64"/>
      <c r="G138" s="65"/>
      <c r="H138" s="65"/>
      <c r="I138" s="60"/>
      <c r="J138" s="64"/>
      <c r="K138" s="58"/>
      <c r="L138" s="64"/>
      <c r="M138" s="64"/>
      <c r="N138" s="64"/>
      <c r="O138" s="64"/>
      <c r="P138" s="63"/>
      <c r="Q138" s="64"/>
      <c r="R138" s="18"/>
      <c r="S138" s="18"/>
      <c r="T138" s="18"/>
    </row>
    <row r="139" spans="1:20" ht="18">
      <c r="A139" s="4">
        <v>135</v>
      </c>
      <c r="B139" s="60"/>
      <c r="C139" s="64"/>
      <c r="D139" s="64"/>
      <c r="E139" s="65"/>
      <c r="F139" s="64"/>
      <c r="G139" s="65"/>
      <c r="H139" s="65"/>
      <c r="I139" s="60"/>
      <c r="J139" s="64"/>
      <c r="K139" s="64"/>
      <c r="L139" s="64"/>
      <c r="M139" s="64"/>
      <c r="N139" s="64"/>
      <c r="O139" s="64"/>
      <c r="P139" s="63"/>
      <c r="Q139" s="64"/>
      <c r="R139" s="61"/>
      <c r="S139" s="18"/>
      <c r="T139" s="18"/>
    </row>
    <row r="140" spans="1:20" ht="18">
      <c r="A140" s="4">
        <v>136</v>
      </c>
      <c r="B140" s="60"/>
      <c r="C140" s="64"/>
      <c r="D140" s="64"/>
      <c r="E140" s="65"/>
      <c r="F140" s="64"/>
      <c r="G140" s="65"/>
      <c r="H140" s="65"/>
      <c r="I140" s="60"/>
      <c r="J140" s="64"/>
      <c r="K140" s="64"/>
      <c r="L140" s="64"/>
      <c r="M140" s="64"/>
      <c r="N140" s="64"/>
      <c r="O140" s="64"/>
      <c r="P140" s="63"/>
      <c r="Q140" s="64"/>
      <c r="R140" s="61"/>
      <c r="S140" s="18"/>
      <c r="T140" s="18"/>
    </row>
    <row r="141" spans="1:20" ht="18">
      <c r="A141" s="4">
        <v>137</v>
      </c>
      <c r="B141" s="60"/>
      <c r="C141" s="64"/>
      <c r="D141" s="64"/>
      <c r="E141" s="65"/>
      <c r="F141" s="64"/>
      <c r="G141" s="65"/>
      <c r="H141" s="65"/>
      <c r="I141" s="60"/>
      <c r="J141" s="64"/>
      <c r="K141" s="64"/>
      <c r="L141" s="64"/>
      <c r="M141" s="64"/>
      <c r="N141" s="64"/>
      <c r="O141" s="64"/>
      <c r="P141" s="63"/>
      <c r="Q141" s="64"/>
      <c r="R141" s="61"/>
      <c r="S141" s="18"/>
      <c r="T141" s="18"/>
    </row>
    <row r="142" spans="1:20" ht="18">
      <c r="A142" s="4">
        <v>138</v>
      </c>
      <c r="B142" s="60"/>
      <c r="C142" s="64"/>
      <c r="D142" s="64"/>
      <c r="E142" s="65"/>
      <c r="F142" s="64"/>
      <c r="G142" s="65"/>
      <c r="H142" s="65"/>
      <c r="I142" s="60"/>
      <c r="J142" s="64"/>
      <c r="K142" s="64"/>
      <c r="L142" s="64"/>
      <c r="M142" s="64"/>
      <c r="N142" s="64"/>
      <c r="O142" s="64"/>
      <c r="P142" s="63"/>
      <c r="Q142" s="64"/>
      <c r="R142" s="61"/>
      <c r="S142" s="18"/>
      <c r="T142" s="18"/>
    </row>
    <row r="143" spans="1:20" ht="18">
      <c r="A143" s="4">
        <v>139</v>
      </c>
      <c r="B143" s="60"/>
      <c r="C143" s="64"/>
      <c r="D143" s="64"/>
      <c r="E143" s="65"/>
      <c r="F143" s="64"/>
      <c r="G143" s="65"/>
      <c r="H143" s="65"/>
      <c r="I143" s="60"/>
      <c r="J143" s="64"/>
      <c r="K143" s="64"/>
      <c r="L143" s="64"/>
      <c r="M143" s="64"/>
      <c r="N143" s="64"/>
      <c r="O143" s="64"/>
      <c r="P143" s="63"/>
      <c r="Q143" s="64"/>
      <c r="R143" s="61"/>
      <c r="S143" s="18"/>
      <c r="T143" s="18"/>
    </row>
    <row r="144" spans="1:20" ht="18">
      <c r="A144" s="4">
        <v>140</v>
      </c>
      <c r="B144" s="60"/>
      <c r="C144" s="64"/>
      <c r="D144" s="64"/>
      <c r="E144" s="65"/>
      <c r="F144" s="64"/>
      <c r="G144" s="65"/>
      <c r="H144" s="65"/>
      <c r="I144" s="60"/>
      <c r="J144" s="64"/>
      <c r="K144" s="64"/>
      <c r="L144" s="64"/>
      <c r="M144" s="64"/>
      <c r="N144" s="64"/>
      <c r="O144" s="64"/>
      <c r="P144" s="63"/>
      <c r="Q144" s="64"/>
      <c r="R144" s="61"/>
      <c r="S144" s="18"/>
      <c r="T144" s="18"/>
    </row>
    <row r="145" spans="1:20" ht="18">
      <c r="A145" s="4">
        <v>141</v>
      </c>
      <c r="B145" s="60"/>
      <c r="C145" s="64"/>
      <c r="D145" s="64"/>
      <c r="E145" s="65"/>
      <c r="F145" s="64"/>
      <c r="G145" s="65"/>
      <c r="H145" s="65"/>
      <c r="I145" s="60"/>
      <c r="J145" s="64"/>
      <c r="K145" s="64"/>
      <c r="L145" s="64"/>
      <c r="M145" s="64"/>
      <c r="N145" s="64"/>
      <c r="O145" s="64"/>
      <c r="P145" s="63"/>
      <c r="Q145" s="64"/>
      <c r="R145" s="61"/>
      <c r="S145" s="18"/>
      <c r="T145" s="18"/>
    </row>
    <row r="146" spans="1:20" ht="18">
      <c r="A146" s="4">
        <v>142</v>
      </c>
      <c r="B146" s="60"/>
      <c r="C146" s="64"/>
      <c r="D146" s="64"/>
      <c r="E146" s="65"/>
      <c r="F146" s="64"/>
      <c r="G146" s="65"/>
      <c r="H146" s="65"/>
      <c r="I146" s="60"/>
      <c r="J146" s="64"/>
      <c r="K146" s="64"/>
      <c r="L146" s="64"/>
      <c r="M146" s="64"/>
      <c r="N146" s="64"/>
      <c r="O146" s="64"/>
      <c r="P146" s="63"/>
      <c r="Q146" s="64"/>
      <c r="R146" s="61"/>
      <c r="S146" s="18"/>
      <c r="T146" s="18"/>
    </row>
    <row r="147" spans="1:20" ht="18">
      <c r="A147" s="4">
        <v>143</v>
      </c>
      <c r="B147" s="60"/>
      <c r="C147" s="64"/>
      <c r="D147" s="64"/>
      <c r="E147" s="65"/>
      <c r="F147" s="64"/>
      <c r="G147" s="65"/>
      <c r="H147" s="65"/>
      <c r="I147" s="60"/>
      <c r="J147" s="64"/>
      <c r="K147" s="64"/>
      <c r="L147" s="64"/>
      <c r="M147" s="64"/>
      <c r="N147" s="64"/>
      <c r="O147" s="64"/>
      <c r="P147" s="63"/>
      <c r="Q147" s="64"/>
      <c r="R147" s="61"/>
      <c r="S147" s="18"/>
      <c r="T147" s="18"/>
    </row>
    <row r="148" spans="1:20" ht="18">
      <c r="A148" s="4">
        <v>144</v>
      </c>
      <c r="B148" s="60"/>
      <c r="C148" s="64"/>
      <c r="D148" s="64"/>
      <c r="E148" s="65"/>
      <c r="F148" s="64"/>
      <c r="G148" s="65"/>
      <c r="H148" s="65"/>
      <c r="I148" s="60"/>
      <c r="J148" s="64"/>
      <c r="K148" s="64"/>
      <c r="L148" s="64"/>
      <c r="M148" s="64"/>
      <c r="N148" s="64"/>
      <c r="O148" s="64"/>
      <c r="P148" s="63"/>
      <c r="Q148" s="64"/>
      <c r="R148" s="61"/>
      <c r="S148" s="18"/>
      <c r="T148" s="18"/>
    </row>
    <row r="149" spans="1:20" ht="18">
      <c r="A149" s="4">
        <v>145</v>
      </c>
      <c r="B149" s="60"/>
      <c r="C149" s="64"/>
      <c r="D149" s="64"/>
      <c r="E149" s="65"/>
      <c r="F149" s="64"/>
      <c r="G149" s="65"/>
      <c r="H149" s="65"/>
      <c r="I149" s="60"/>
      <c r="J149" s="64"/>
      <c r="K149" s="64"/>
      <c r="L149" s="64"/>
      <c r="M149" s="64"/>
      <c r="N149" s="64"/>
      <c r="O149" s="64"/>
      <c r="P149" s="63"/>
      <c r="Q149" s="64"/>
      <c r="R149" s="61"/>
      <c r="S149" s="18"/>
      <c r="T149" s="18"/>
    </row>
    <row r="150" spans="1:20" ht="18">
      <c r="A150" s="4">
        <v>146</v>
      </c>
      <c r="B150" s="60"/>
      <c r="C150" s="64"/>
      <c r="D150" s="64"/>
      <c r="E150" s="65"/>
      <c r="F150" s="64"/>
      <c r="G150" s="65"/>
      <c r="H150" s="65"/>
      <c r="I150" s="60"/>
      <c r="J150" s="64"/>
      <c r="K150" s="64"/>
      <c r="L150" s="64"/>
      <c r="M150" s="64"/>
      <c r="N150" s="64"/>
      <c r="O150" s="64"/>
      <c r="P150" s="63"/>
      <c r="Q150" s="64"/>
      <c r="R150" s="61"/>
      <c r="S150" s="18"/>
      <c r="T150" s="18"/>
    </row>
    <row r="151" spans="1:20" ht="18">
      <c r="A151" s="4">
        <v>147</v>
      </c>
      <c r="B151" s="60"/>
      <c r="C151" s="64"/>
      <c r="D151" s="64"/>
      <c r="E151" s="65"/>
      <c r="F151" s="64"/>
      <c r="G151" s="65"/>
      <c r="H151" s="65"/>
      <c r="I151" s="60"/>
      <c r="J151" s="64"/>
      <c r="K151" s="64"/>
      <c r="L151" s="64"/>
      <c r="M151" s="64"/>
      <c r="N151" s="64"/>
      <c r="O151" s="64"/>
      <c r="P151" s="63"/>
      <c r="Q151" s="64"/>
      <c r="R151" s="61"/>
      <c r="S151" s="18"/>
      <c r="T151" s="18"/>
    </row>
    <row r="152" spans="1:20" ht="18">
      <c r="A152" s="4">
        <v>148</v>
      </c>
      <c r="B152" s="60"/>
      <c r="C152" s="64"/>
      <c r="D152" s="64"/>
      <c r="E152" s="65"/>
      <c r="F152" s="64"/>
      <c r="G152" s="65"/>
      <c r="H152" s="65"/>
      <c r="I152" s="60"/>
      <c r="J152" s="64"/>
      <c r="K152" s="64"/>
      <c r="L152" s="64"/>
      <c r="M152" s="64"/>
      <c r="N152" s="64"/>
      <c r="O152" s="64"/>
      <c r="P152" s="63"/>
      <c r="Q152" s="64"/>
      <c r="R152" s="61"/>
      <c r="S152" s="18"/>
      <c r="T152" s="18"/>
    </row>
    <row r="153" spans="1:20" ht="18">
      <c r="A153" s="4">
        <v>149</v>
      </c>
      <c r="B153" s="60"/>
      <c r="C153" s="64"/>
      <c r="D153" s="64"/>
      <c r="E153" s="65"/>
      <c r="F153" s="64"/>
      <c r="G153" s="65"/>
      <c r="H153" s="65"/>
      <c r="I153" s="60"/>
      <c r="J153" s="64"/>
      <c r="K153" s="64"/>
      <c r="L153" s="64"/>
      <c r="M153" s="64"/>
      <c r="N153" s="64"/>
      <c r="O153" s="64"/>
      <c r="P153" s="63"/>
      <c r="Q153" s="64"/>
      <c r="R153" s="61"/>
      <c r="S153" s="18"/>
      <c r="T153" s="18"/>
    </row>
    <row r="154" spans="1:20" ht="18">
      <c r="A154" s="4">
        <v>150</v>
      </c>
      <c r="B154" s="60"/>
      <c r="C154" s="64"/>
      <c r="D154" s="64"/>
      <c r="E154" s="65"/>
      <c r="F154" s="64"/>
      <c r="G154" s="65"/>
      <c r="H154" s="65"/>
      <c r="I154" s="60"/>
      <c r="J154" s="64"/>
      <c r="K154" s="64"/>
      <c r="L154" s="64"/>
      <c r="M154" s="64"/>
      <c r="N154" s="64"/>
      <c r="O154" s="64"/>
      <c r="P154" s="63"/>
      <c r="Q154" s="64"/>
      <c r="R154" s="61"/>
      <c r="S154" s="18"/>
      <c r="T154" s="18"/>
    </row>
    <row r="155" spans="1:20" ht="18">
      <c r="A155" s="4">
        <v>151</v>
      </c>
      <c r="B155" s="60"/>
      <c r="C155" s="64"/>
      <c r="D155" s="64"/>
      <c r="E155" s="65"/>
      <c r="F155" s="64"/>
      <c r="G155" s="65"/>
      <c r="H155" s="65"/>
      <c r="I155" s="60"/>
      <c r="J155" s="64"/>
      <c r="K155" s="64"/>
      <c r="L155" s="64"/>
      <c r="M155" s="64"/>
      <c r="N155" s="64"/>
      <c r="O155" s="64"/>
      <c r="P155" s="63"/>
      <c r="Q155" s="64"/>
      <c r="R155" s="61"/>
      <c r="S155" s="18"/>
      <c r="T155" s="18"/>
    </row>
    <row r="156" spans="1:20" ht="18">
      <c r="A156" s="4">
        <v>152</v>
      </c>
      <c r="B156" s="60"/>
      <c r="C156" s="64"/>
      <c r="D156" s="64"/>
      <c r="E156" s="65"/>
      <c r="F156" s="64"/>
      <c r="G156" s="65"/>
      <c r="H156" s="65"/>
      <c r="I156" s="60"/>
      <c r="J156" s="64"/>
      <c r="K156" s="64"/>
      <c r="L156" s="64"/>
      <c r="M156" s="64"/>
      <c r="N156" s="64"/>
      <c r="O156" s="64"/>
      <c r="P156" s="63"/>
      <c r="Q156" s="64"/>
      <c r="R156" s="61"/>
      <c r="S156" s="18"/>
      <c r="T156" s="18"/>
    </row>
    <row r="157" spans="1:20">
      <c r="A157" s="4">
        <v>153</v>
      </c>
      <c r="B157" s="60"/>
      <c r="C157" s="18"/>
      <c r="D157" s="18"/>
      <c r="E157" s="19"/>
      <c r="F157" s="18"/>
      <c r="G157" s="19"/>
      <c r="H157" s="19"/>
      <c r="I157" s="17"/>
      <c r="J157" s="18"/>
      <c r="K157" s="18"/>
      <c r="L157" s="18"/>
      <c r="M157" s="18"/>
      <c r="N157" s="18"/>
      <c r="O157" s="18"/>
      <c r="P157" s="24"/>
      <c r="Q157" s="18"/>
      <c r="R157" s="18"/>
      <c r="S157" s="18"/>
      <c r="T157" s="18"/>
    </row>
    <row r="158" spans="1:20">
      <c r="A158" s="4">
        <v>154</v>
      </c>
      <c r="B158" s="60"/>
      <c r="C158" s="18"/>
      <c r="D158" s="18"/>
      <c r="E158" s="19"/>
      <c r="F158" s="18"/>
      <c r="G158" s="19"/>
      <c r="H158" s="19"/>
      <c r="I158" s="17"/>
      <c r="J158" s="18"/>
      <c r="K158" s="18"/>
      <c r="L158" s="18"/>
      <c r="M158" s="18"/>
      <c r="N158" s="18"/>
      <c r="O158" s="18"/>
      <c r="P158" s="24"/>
      <c r="Q158" s="18"/>
      <c r="R158" s="18"/>
      <c r="S158" s="18"/>
      <c r="T158" s="18"/>
    </row>
    <row r="159" spans="1:20">
      <c r="A159" s="4">
        <v>155</v>
      </c>
      <c r="B159" s="60"/>
      <c r="C159" s="18"/>
      <c r="D159" s="18"/>
      <c r="E159" s="19"/>
      <c r="F159" s="18"/>
      <c r="G159" s="19"/>
      <c r="H159" s="19"/>
      <c r="I159" s="17"/>
      <c r="J159" s="18"/>
      <c r="K159" s="18"/>
      <c r="L159" s="18"/>
      <c r="M159" s="18"/>
      <c r="N159" s="18"/>
      <c r="O159" s="18"/>
      <c r="P159" s="24"/>
      <c r="Q159" s="18"/>
      <c r="R159" s="18"/>
      <c r="S159" s="18"/>
      <c r="T159" s="18"/>
    </row>
    <row r="160" spans="1:20">
      <c r="A160" s="4">
        <v>156</v>
      </c>
      <c r="B160" s="60"/>
      <c r="C160" s="18"/>
      <c r="D160" s="18"/>
      <c r="E160" s="19"/>
      <c r="F160" s="18"/>
      <c r="G160" s="19"/>
      <c r="H160" s="19"/>
      <c r="I160" s="17"/>
      <c r="J160" s="18"/>
      <c r="K160" s="18"/>
      <c r="L160" s="18"/>
      <c r="M160" s="18"/>
      <c r="N160" s="18"/>
      <c r="O160" s="18"/>
      <c r="P160" s="24"/>
      <c r="Q160" s="18"/>
      <c r="R160" s="18"/>
      <c r="S160" s="18"/>
      <c r="T160" s="18"/>
    </row>
    <row r="161" spans="1:20">
      <c r="A161" s="4">
        <v>157</v>
      </c>
      <c r="B161" s="60"/>
      <c r="C161" s="18"/>
      <c r="D161" s="18"/>
      <c r="E161" s="19"/>
      <c r="F161" s="18"/>
      <c r="G161" s="19"/>
      <c r="H161" s="19"/>
      <c r="I161" s="17"/>
      <c r="J161" s="18"/>
      <c r="K161" s="18"/>
      <c r="L161" s="18"/>
      <c r="M161" s="18"/>
      <c r="N161" s="18"/>
      <c r="O161" s="18"/>
      <c r="P161" s="24"/>
      <c r="Q161" s="18"/>
      <c r="R161" s="18"/>
      <c r="S161" s="18"/>
      <c r="T161" s="18"/>
    </row>
    <row r="162" spans="1:20">
      <c r="A162" s="4">
        <v>158</v>
      </c>
      <c r="B162" s="60"/>
      <c r="C162" s="18"/>
      <c r="D162" s="18"/>
      <c r="E162" s="19"/>
      <c r="F162" s="18"/>
      <c r="G162" s="19"/>
      <c r="H162" s="19"/>
      <c r="I162" s="17"/>
      <c r="J162" s="18"/>
      <c r="K162" s="18"/>
      <c r="L162" s="18"/>
      <c r="M162" s="18"/>
      <c r="N162" s="18"/>
      <c r="O162" s="18"/>
      <c r="P162" s="24"/>
      <c r="Q162" s="18"/>
      <c r="R162" s="18"/>
      <c r="S162" s="18"/>
      <c r="T162" s="18"/>
    </row>
    <row r="163" spans="1:20">
      <c r="A163" s="4">
        <v>159</v>
      </c>
      <c r="B163" s="60"/>
      <c r="C163" s="18"/>
      <c r="D163" s="18"/>
      <c r="E163" s="19"/>
      <c r="F163" s="18"/>
      <c r="G163" s="19"/>
      <c r="H163" s="19"/>
      <c r="I163" s="17"/>
      <c r="J163" s="18"/>
      <c r="K163" s="18"/>
      <c r="L163" s="18"/>
      <c r="M163" s="18"/>
      <c r="N163" s="18"/>
      <c r="O163" s="18"/>
      <c r="P163" s="24"/>
      <c r="Q163" s="18"/>
      <c r="R163" s="18"/>
      <c r="S163" s="18"/>
      <c r="T163" s="18"/>
    </row>
    <row r="164" spans="1:20">
      <c r="A164" s="4">
        <v>160</v>
      </c>
      <c r="B164" s="60"/>
      <c r="C164" s="18"/>
      <c r="D164" s="18"/>
      <c r="E164" s="19"/>
      <c r="F164" s="18"/>
      <c r="G164" s="19"/>
      <c r="H164" s="19"/>
      <c r="I164" s="17">
        <f t="shared" ref="I164" si="6">+G164+H164</f>
        <v>0</v>
      </c>
      <c r="J164" s="18"/>
      <c r="K164" s="18"/>
      <c r="L164" s="18"/>
      <c r="M164" s="18"/>
      <c r="N164" s="18"/>
      <c r="O164" s="18"/>
      <c r="P164" s="24"/>
      <c r="Q164" s="18"/>
      <c r="R164" s="18"/>
      <c r="S164" s="18"/>
      <c r="T164" s="18"/>
    </row>
    <row r="165" spans="1:20">
      <c r="A165" s="3" t="s">
        <v>11</v>
      </c>
      <c r="B165" s="41"/>
      <c r="C165" s="3">
        <f>COUNTIFS(C5:C164,"*")</f>
        <v>70</v>
      </c>
      <c r="D165" s="3"/>
      <c r="E165" s="13"/>
      <c r="F165" s="3"/>
      <c r="G165" s="13">
        <f>SUM(G5:G164)</f>
        <v>2662</v>
      </c>
      <c r="H165" s="13">
        <f>SUM(H5:H164)</f>
        <v>2495</v>
      </c>
      <c r="I165" s="13">
        <f>SUM(I5:I164)</f>
        <v>5157</v>
      </c>
      <c r="J165" s="3"/>
      <c r="K165" s="7"/>
      <c r="L165" s="21"/>
      <c r="M165" s="21"/>
      <c r="N165" s="7"/>
      <c r="O165" s="7"/>
      <c r="P165" s="14"/>
      <c r="Q165" s="3"/>
      <c r="R165" s="3"/>
      <c r="S165" s="3"/>
      <c r="T165" s="12"/>
    </row>
    <row r="166" spans="1:20">
      <c r="A166" s="46" t="s">
        <v>66</v>
      </c>
      <c r="B166" s="10">
        <f>COUNTIF(B$5:B$164,"Team 1")</f>
        <v>46</v>
      </c>
      <c r="C166" s="46" t="s">
        <v>29</v>
      </c>
      <c r="D166" s="10">
        <f>COUNTIF(D5:D164,"Anganwadi")</f>
        <v>3</v>
      </c>
    </row>
    <row r="167" spans="1:20">
      <c r="A167" s="46" t="s">
        <v>67</v>
      </c>
      <c r="B167" s="10">
        <f>COUNTIF(B$6:B$164,"Team 2")</f>
        <v>24</v>
      </c>
      <c r="C167" s="46" t="s">
        <v>27</v>
      </c>
      <c r="D167" s="10">
        <f>COUNTIF(D5:D164,"School")</f>
        <v>67</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3" sqref="D3:D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3" t="s">
        <v>812</v>
      </c>
      <c r="B1" s="163"/>
      <c r="C1" s="163"/>
      <c r="D1" s="164"/>
      <c r="E1" s="164"/>
      <c r="F1" s="164"/>
      <c r="G1" s="164"/>
      <c r="H1" s="164"/>
      <c r="I1" s="164"/>
      <c r="J1" s="164"/>
      <c r="K1" s="164"/>
      <c r="L1" s="164"/>
      <c r="M1" s="164"/>
      <c r="N1" s="164"/>
      <c r="O1" s="164"/>
      <c r="P1" s="164"/>
      <c r="Q1" s="164"/>
      <c r="R1" s="164"/>
      <c r="S1" s="164"/>
    </row>
    <row r="2" spans="1:20">
      <c r="A2" s="167" t="s">
        <v>63</v>
      </c>
      <c r="B2" s="168"/>
      <c r="C2" s="168"/>
      <c r="D2" s="25" t="s">
        <v>274</v>
      </c>
      <c r="E2" s="22"/>
      <c r="F2" s="22"/>
      <c r="G2" s="22"/>
      <c r="H2" s="22"/>
      <c r="I2" s="22"/>
      <c r="J2" s="22"/>
      <c r="K2" s="22"/>
      <c r="L2" s="22"/>
      <c r="M2" s="22"/>
      <c r="N2" s="22"/>
      <c r="O2" s="22"/>
      <c r="P2" s="22"/>
      <c r="Q2" s="22"/>
      <c r="R2" s="22"/>
      <c r="S2" s="22"/>
    </row>
    <row r="3" spans="1:20" ht="24" customHeight="1">
      <c r="A3" s="162" t="s">
        <v>14</v>
      </c>
      <c r="B3" s="165" t="s">
        <v>65</v>
      </c>
      <c r="C3" s="161" t="s">
        <v>7</v>
      </c>
      <c r="D3" s="161" t="s">
        <v>59</v>
      </c>
      <c r="E3" s="161" t="s">
        <v>16</v>
      </c>
      <c r="F3" s="169" t="s">
        <v>17</v>
      </c>
      <c r="G3" s="161" t="s">
        <v>8</v>
      </c>
      <c r="H3" s="161"/>
      <c r="I3" s="161"/>
      <c r="J3" s="161" t="s">
        <v>35</v>
      </c>
      <c r="K3" s="165" t="s">
        <v>37</v>
      </c>
      <c r="L3" s="165" t="s">
        <v>54</v>
      </c>
      <c r="M3" s="165" t="s">
        <v>55</v>
      </c>
      <c r="N3" s="165" t="s">
        <v>38</v>
      </c>
      <c r="O3" s="165" t="s">
        <v>39</v>
      </c>
      <c r="P3" s="162" t="s">
        <v>58</v>
      </c>
      <c r="Q3" s="161" t="s">
        <v>56</v>
      </c>
      <c r="R3" s="161" t="s">
        <v>36</v>
      </c>
      <c r="S3" s="161" t="s">
        <v>57</v>
      </c>
      <c r="T3" s="161" t="s">
        <v>13</v>
      </c>
    </row>
    <row r="4" spans="1:20" ht="25.5" customHeight="1">
      <c r="A4" s="162"/>
      <c r="B4" s="170"/>
      <c r="C4" s="161"/>
      <c r="D4" s="161"/>
      <c r="E4" s="161"/>
      <c r="F4" s="169"/>
      <c r="G4" s="23" t="s">
        <v>9</v>
      </c>
      <c r="H4" s="23" t="s">
        <v>10</v>
      </c>
      <c r="I4" s="23" t="s">
        <v>11</v>
      </c>
      <c r="J4" s="161"/>
      <c r="K4" s="166"/>
      <c r="L4" s="166"/>
      <c r="M4" s="166"/>
      <c r="N4" s="166"/>
      <c r="O4" s="166"/>
      <c r="P4" s="162"/>
      <c r="Q4" s="162"/>
      <c r="R4" s="161"/>
      <c r="S4" s="161"/>
      <c r="T4" s="161"/>
    </row>
    <row r="5" spans="1:20">
      <c r="A5" s="4">
        <v>1</v>
      </c>
      <c r="B5" s="17" t="s">
        <v>66</v>
      </c>
      <c r="C5" s="18" t="s">
        <v>275</v>
      </c>
      <c r="D5" s="18" t="s">
        <v>27</v>
      </c>
      <c r="E5" s="19">
        <v>18120619502</v>
      </c>
      <c r="F5" s="18" t="s">
        <v>85</v>
      </c>
      <c r="G5" s="19">
        <v>20</v>
      </c>
      <c r="H5" s="19">
        <v>17</v>
      </c>
      <c r="I5" s="17">
        <f t="shared" ref="I5:I15" si="0">+G5+H5</f>
        <v>37</v>
      </c>
      <c r="J5" s="18">
        <v>9854134146</v>
      </c>
      <c r="K5" s="18" t="s">
        <v>276</v>
      </c>
      <c r="L5" s="18" t="s">
        <v>277</v>
      </c>
      <c r="M5" s="55">
        <v>9854428190</v>
      </c>
      <c r="N5" s="55" t="s">
        <v>278</v>
      </c>
      <c r="O5" s="55">
        <v>9859150086</v>
      </c>
      <c r="P5" s="24">
        <v>43405</v>
      </c>
      <c r="Q5" s="18" t="s">
        <v>106</v>
      </c>
      <c r="R5" s="18">
        <v>13</v>
      </c>
      <c r="S5" s="18" t="s">
        <v>754</v>
      </c>
      <c r="T5" s="18"/>
    </row>
    <row r="6" spans="1:20">
      <c r="A6" s="4">
        <v>2</v>
      </c>
      <c r="B6" s="17" t="s">
        <v>66</v>
      </c>
      <c r="C6" s="55" t="s">
        <v>279</v>
      </c>
      <c r="D6" s="55" t="s">
        <v>27</v>
      </c>
      <c r="E6" s="56">
        <v>18120616702</v>
      </c>
      <c r="F6" s="55" t="s">
        <v>88</v>
      </c>
      <c r="G6" s="56">
        <v>11</v>
      </c>
      <c r="H6" s="56">
        <v>12</v>
      </c>
      <c r="I6" s="57">
        <f t="shared" si="0"/>
        <v>23</v>
      </c>
      <c r="J6" s="55">
        <v>9859644583</v>
      </c>
      <c r="K6" s="55" t="s">
        <v>276</v>
      </c>
      <c r="L6" s="55" t="s">
        <v>280</v>
      </c>
      <c r="M6" s="55">
        <v>9854428190</v>
      </c>
      <c r="N6" s="55" t="s">
        <v>278</v>
      </c>
      <c r="O6" s="55">
        <v>9859150086</v>
      </c>
      <c r="P6" s="24">
        <v>43405</v>
      </c>
      <c r="Q6" s="18" t="s">
        <v>106</v>
      </c>
      <c r="R6" s="18">
        <v>13</v>
      </c>
      <c r="S6" s="18" t="s">
        <v>754</v>
      </c>
      <c r="T6" s="18"/>
    </row>
    <row r="7" spans="1:20">
      <c r="A7" s="4">
        <v>3</v>
      </c>
      <c r="B7" s="17" t="s">
        <v>66</v>
      </c>
      <c r="C7" s="55" t="s">
        <v>281</v>
      </c>
      <c r="D7" s="55" t="s">
        <v>27</v>
      </c>
      <c r="E7" s="56">
        <v>18120616703</v>
      </c>
      <c r="F7" s="55" t="s">
        <v>85</v>
      </c>
      <c r="G7" s="56">
        <v>16</v>
      </c>
      <c r="H7" s="56">
        <v>14</v>
      </c>
      <c r="I7" s="57">
        <f t="shared" si="0"/>
        <v>30</v>
      </c>
      <c r="J7" s="55">
        <v>9859523663</v>
      </c>
      <c r="K7" s="55" t="s">
        <v>276</v>
      </c>
      <c r="L7" s="55" t="s">
        <v>280</v>
      </c>
      <c r="M7" s="55">
        <v>9854428190</v>
      </c>
      <c r="N7" s="55" t="s">
        <v>278</v>
      </c>
      <c r="O7" s="55">
        <v>9859150086</v>
      </c>
      <c r="P7" s="24">
        <v>43406</v>
      </c>
      <c r="Q7" s="18" t="s">
        <v>107</v>
      </c>
      <c r="R7" s="18">
        <v>13</v>
      </c>
      <c r="S7" s="18" t="s">
        <v>754</v>
      </c>
      <c r="T7" s="18"/>
    </row>
    <row r="8" spans="1:20">
      <c r="A8" s="4">
        <v>4</v>
      </c>
      <c r="B8" s="17" t="s">
        <v>66</v>
      </c>
      <c r="C8" s="55" t="s">
        <v>282</v>
      </c>
      <c r="D8" s="55" t="s">
        <v>27</v>
      </c>
      <c r="E8" s="56">
        <v>18120619702</v>
      </c>
      <c r="F8" s="55" t="s">
        <v>85</v>
      </c>
      <c r="G8" s="56">
        <v>21</v>
      </c>
      <c r="H8" s="56">
        <v>18</v>
      </c>
      <c r="I8" s="57">
        <f t="shared" si="0"/>
        <v>39</v>
      </c>
      <c r="J8" s="55">
        <v>9613311337</v>
      </c>
      <c r="K8" s="55" t="s">
        <v>276</v>
      </c>
      <c r="L8" s="55" t="s">
        <v>280</v>
      </c>
      <c r="M8" s="55">
        <v>9854428190</v>
      </c>
      <c r="N8" s="55" t="s">
        <v>283</v>
      </c>
      <c r="O8" s="55">
        <v>8471928043</v>
      </c>
      <c r="P8" s="24">
        <v>43406</v>
      </c>
      <c r="Q8" s="18" t="s">
        <v>107</v>
      </c>
      <c r="R8" s="18">
        <v>13</v>
      </c>
      <c r="S8" s="18" t="s">
        <v>754</v>
      </c>
      <c r="T8" s="18"/>
    </row>
    <row r="9" spans="1:20" ht="33">
      <c r="A9" s="4">
        <v>5</v>
      </c>
      <c r="B9" s="17" t="s">
        <v>66</v>
      </c>
      <c r="C9" s="55" t="s">
        <v>284</v>
      </c>
      <c r="D9" s="55" t="s">
        <v>27</v>
      </c>
      <c r="E9" s="56">
        <v>18120619703</v>
      </c>
      <c r="F9" s="55" t="s">
        <v>88</v>
      </c>
      <c r="G9" s="56">
        <v>18</v>
      </c>
      <c r="H9" s="56">
        <v>14</v>
      </c>
      <c r="I9" s="57">
        <f t="shared" si="0"/>
        <v>32</v>
      </c>
      <c r="J9" s="55">
        <v>9577043524</v>
      </c>
      <c r="K9" s="55" t="s">
        <v>276</v>
      </c>
      <c r="L9" s="55" t="s">
        <v>280</v>
      </c>
      <c r="M9" s="55">
        <v>9854428190</v>
      </c>
      <c r="N9" s="55" t="s">
        <v>283</v>
      </c>
      <c r="O9" s="55">
        <v>8471928043</v>
      </c>
      <c r="P9" s="24">
        <v>43407</v>
      </c>
      <c r="Q9" s="18" t="s">
        <v>108</v>
      </c>
      <c r="R9" s="18">
        <v>13</v>
      </c>
      <c r="S9" s="18" t="s">
        <v>754</v>
      </c>
      <c r="T9" s="18"/>
    </row>
    <row r="10" spans="1:20">
      <c r="A10" s="4">
        <v>6</v>
      </c>
      <c r="B10" s="17" t="s">
        <v>66</v>
      </c>
      <c r="C10" s="55" t="s">
        <v>285</v>
      </c>
      <c r="D10" s="55" t="s">
        <v>27</v>
      </c>
      <c r="E10" s="56">
        <v>181206119701</v>
      </c>
      <c r="F10" s="55" t="s">
        <v>85</v>
      </c>
      <c r="G10" s="56">
        <v>22</v>
      </c>
      <c r="H10" s="56">
        <v>20</v>
      </c>
      <c r="I10" s="57">
        <f t="shared" si="0"/>
        <v>42</v>
      </c>
      <c r="J10" s="55">
        <v>9859008766</v>
      </c>
      <c r="K10" s="55" t="s">
        <v>276</v>
      </c>
      <c r="L10" s="55" t="s">
        <v>280</v>
      </c>
      <c r="M10" s="55">
        <v>9854428190</v>
      </c>
      <c r="N10" s="55" t="s">
        <v>286</v>
      </c>
      <c r="O10" s="55">
        <v>9707142219</v>
      </c>
      <c r="P10" s="24">
        <v>43407</v>
      </c>
      <c r="Q10" s="18" t="s">
        <v>108</v>
      </c>
      <c r="R10" s="18">
        <v>13</v>
      </c>
      <c r="S10" s="18" t="s">
        <v>754</v>
      </c>
      <c r="T10" s="18"/>
    </row>
    <row r="11" spans="1:20">
      <c r="A11" s="4">
        <v>7</v>
      </c>
      <c r="B11" s="17" t="s">
        <v>66</v>
      </c>
      <c r="C11" s="55" t="s">
        <v>287</v>
      </c>
      <c r="D11" s="55" t="s">
        <v>27</v>
      </c>
      <c r="E11" s="56">
        <v>18120619902</v>
      </c>
      <c r="F11" s="55" t="s">
        <v>85</v>
      </c>
      <c r="G11" s="56">
        <v>20</v>
      </c>
      <c r="H11" s="56">
        <v>16</v>
      </c>
      <c r="I11" s="57">
        <f t="shared" si="0"/>
        <v>36</v>
      </c>
      <c r="J11" s="55">
        <v>9854880462</v>
      </c>
      <c r="K11" s="55" t="s">
        <v>276</v>
      </c>
      <c r="L11" s="55" t="s">
        <v>280</v>
      </c>
      <c r="M11" s="55">
        <v>9854428190</v>
      </c>
      <c r="N11" s="55" t="s">
        <v>286</v>
      </c>
      <c r="O11" s="55">
        <v>9707142219</v>
      </c>
      <c r="P11" s="24">
        <v>43409</v>
      </c>
      <c r="Q11" s="18" t="s">
        <v>109</v>
      </c>
      <c r="R11" s="18">
        <v>13</v>
      </c>
      <c r="S11" s="18" t="s">
        <v>754</v>
      </c>
      <c r="T11" s="18"/>
    </row>
    <row r="12" spans="1:20">
      <c r="A12" s="4">
        <v>8</v>
      </c>
      <c r="B12" s="17" t="s">
        <v>66</v>
      </c>
      <c r="C12" s="55" t="s">
        <v>288</v>
      </c>
      <c r="D12" s="55" t="s">
        <v>27</v>
      </c>
      <c r="E12" s="56">
        <v>18120619901</v>
      </c>
      <c r="F12" s="55" t="s">
        <v>88</v>
      </c>
      <c r="G12" s="56">
        <v>18</v>
      </c>
      <c r="H12" s="56">
        <v>15</v>
      </c>
      <c r="I12" s="57">
        <f t="shared" si="0"/>
        <v>33</v>
      </c>
      <c r="J12" s="55">
        <v>8011568364</v>
      </c>
      <c r="K12" s="55" t="s">
        <v>276</v>
      </c>
      <c r="L12" s="55" t="s">
        <v>280</v>
      </c>
      <c r="M12" s="55">
        <v>9854428190</v>
      </c>
      <c r="N12" s="55" t="s">
        <v>286</v>
      </c>
      <c r="O12" s="55">
        <v>9707142219</v>
      </c>
      <c r="P12" s="24">
        <v>43409</v>
      </c>
      <c r="Q12" s="18" t="s">
        <v>109</v>
      </c>
      <c r="R12" s="18">
        <v>13</v>
      </c>
      <c r="S12" s="18" t="s">
        <v>754</v>
      </c>
      <c r="T12" s="18"/>
    </row>
    <row r="13" spans="1:20">
      <c r="A13" s="4">
        <v>9</v>
      </c>
      <c r="B13" s="17" t="s">
        <v>66</v>
      </c>
      <c r="C13" s="55" t="s">
        <v>289</v>
      </c>
      <c r="D13" s="55" t="s">
        <v>27</v>
      </c>
      <c r="E13" s="56">
        <v>18120620101</v>
      </c>
      <c r="F13" s="55" t="s">
        <v>85</v>
      </c>
      <c r="G13" s="56">
        <v>30</v>
      </c>
      <c r="H13" s="56">
        <v>22</v>
      </c>
      <c r="I13" s="57">
        <f t="shared" si="0"/>
        <v>52</v>
      </c>
      <c r="J13" s="55">
        <v>9854424466</v>
      </c>
      <c r="K13" s="55" t="s">
        <v>276</v>
      </c>
      <c r="L13" s="55" t="s">
        <v>280</v>
      </c>
      <c r="M13" s="55">
        <v>9854428190</v>
      </c>
      <c r="N13" s="55" t="s">
        <v>290</v>
      </c>
      <c r="O13" s="55">
        <v>9577627233</v>
      </c>
      <c r="P13" s="24">
        <v>43411</v>
      </c>
      <c r="Q13" s="18" t="s">
        <v>105</v>
      </c>
      <c r="R13" s="18">
        <v>13</v>
      </c>
      <c r="S13" s="18" t="s">
        <v>754</v>
      </c>
      <c r="T13" s="18"/>
    </row>
    <row r="14" spans="1:20">
      <c r="A14" s="4">
        <v>10</v>
      </c>
      <c r="B14" s="17" t="s">
        <v>66</v>
      </c>
      <c r="C14" s="55" t="s">
        <v>291</v>
      </c>
      <c r="D14" s="55" t="s">
        <v>27</v>
      </c>
      <c r="E14" s="56">
        <v>18120620102</v>
      </c>
      <c r="F14" s="55" t="s">
        <v>85</v>
      </c>
      <c r="G14" s="56">
        <v>20</v>
      </c>
      <c r="H14" s="56">
        <v>20</v>
      </c>
      <c r="I14" s="57">
        <f t="shared" si="0"/>
        <v>40</v>
      </c>
      <c r="J14" s="55">
        <v>9613629568</v>
      </c>
      <c r="K14" s="55" t="s">
        <v>276</v>
      </c>
      <c r="L14" s="55" t="s">
        <v>280</v>
      </c>
      <c r="M14" s="55">
        <v>9854428190</v>
      </c>
      <c r="N14" s="55" t="s">
        <v>290</v>
      </c>
      <c r="O14" s="55">
        <v>9577627233</v>
      </c>
      <c r="P14" s="24">
        <v>43411</v>
      </c>
      <c r="Q14" s="18" t="s">
        <v>105</v>
      </c>
      <c r="R14" s="18">
        <v>13</v>
      </c>
      <c r="S14" s="18" t="s">
        <v>754</v>
      </c>
      <c r="T14" s="18"/>
    </row>
    <row r="15" spans="1:20">
      <c r="A15" s="4">
        <v>11</v>
      </c>
      <c r="B15" s="17" t="s">
        <v>66</v>
      </c>
      <c r="C15" s="55" t="s">
        <v>291</v>
      </c>
      <c r="D15" s="55" t="s">
        <v>27</v>
      </c>
      <c r="E15" s="56">
        <v>18120620103</v>
      </c>
      <c r="F15" s="55" t="s">
        <v>89</v>
      </c>
      <c r="G15" s="56">
        <v>20</v>
      </c>
      <c r="H15" s="56">
        <v>23</v>
      </c>
      <c r="I15" s="57">
        <f t="shared" si="0"/>
        <v>43</v>
      </c>
      <c r="J15" s="55">
        <v>9859470980</v>
      </c>
      <c r="K15" s="55" t="s">
        <v>276</v>
      </c>
      <c r="L15" s="55" t="s">
        <v>280</v>
      </c>
      <c r="M15" s="55">
        <v>9854428190</v>
      </c>
      <c r="N15" s="55" t="s">
        <v>290</v>
      </c>
      <c r="O15" s="55">
        <v>9577627233</v>
      </c>
      <c r="P15" s="24">
        <v>43413</v>
      </c>
      <c r="Q15" s="18" t="s">
        <v>107</v>
      </c>
      <c r="R15" s="18">
        <v>13</v>
      </c>
      <c r="S15" s="18" t="s">
        <v>754</v>
      </c>
      <c r="T15" s="18"/>
    </row>
    <row r="16" spans="1:20">
      <c r="A16" s="4">
        <v>12</v>
      </c>
      <c r="B16" s="17" t="s">
        <v>66</v>
      </c>
      <c r="C16" s="55" t="s">
        <v>292</v>
      </c>
      <c r="D16" s="55" t="s">
        <v>27</v>
      </c>
      <c r="E16" s="56">
        <v>18120619504</v>
      </c>
      <c r="F16" s="55" t="s">
        <v>88</v>
      </c>
      <c r="G16" s="56">
        <v>25</v>
      </c>
      <c r="H16" s="56">
        <v>21</v>
      </c>
      <c r="I16" s="57">
        <f>25+21</f>
        <v>46</v>
      </c>
      <c r="J16" s="55">
        <v>9613383709</v>
      </c>
      <c r="K16" s="55" t="s">
        <v>276</v>
      </c>
      <c r="L16" s="55" t="s">
        <v>280</v>
      </c>
      <c r="M16" s="55">
        <v>9854428190</v>
      </c>
      <c r="N16" s="55" t="s">
        <v>293</v>
      </c>
      <c r="O16" s="55">
        <v>8749864749</v>
      </c>
      <c r="P16" s="24">
        <v>43413</v>
      </c>
      <c r="Q16" s="18" t="s">
        <v>107</v>
      </c>
      <c r="R16" s="18">
        <v>13</v>
      </c>
      <c r="S16" s="18" t="s">
        <v>754</v>
      </c>
      <c r="T16" s="18"/>
    </row>
    <row r="17" spans="1:20" ht="33">
      <c r="A17" s="4">
        <v>13</v>
      </c>
      <c r="B17" s="17" t="s">
        <v>66</v>
      </c>
      <c r="C17" s="55" t="s">
        <v>294</v>
      </c>
      <c r="D17" s="55" t="s">
        <v>27</v>
      </c>
      <c r="E17" s="56">
        <v>18120619503</v>
      </c>
      <c r="F17" s="55" t="s">
        <v>85</v>
      </c>
      <c r="G17" s="56">
        <v>18</v>
      </c>
      <c r="H17" s="56">
        <v>13</v>
      </c>
      <c r="I17" s="57">
        <f t="shared" ref="I17:I22" si="1">+G17+H17</f>
        <v>31</v>
      </c>
      <c r="J17" s="55">
        <v>9859514800</v>
      </c>
      <c r="K17" s="55" t="s">
        <v>276</v>
      </c>
      <c r="L17" s="55" t="s">
        <v>280</v>
      </c>
      <c r="M17" s="55">
        <v>9854428190</v>
      </c>
      <c r="N17" s="55" t="s">
        <v>293</v>
      </c>
      <c r="O17" s="55">
        <v>8749864749</v>
      </c>
      <c r="P17" s="24">
        <v>43414</v>
      </c>
      <c r="Q17" s="18" t="s">
        <v>108</v>
      </c>
      <c r="R17" s="18">
        <v>13</v>
      </c>
      <c r="S17" s="18" t="s">
        <v>754</v>
      </c>
      <c r="T17" s="18"/>
    </row>
    <row r="18" spans="1:20">
      <c r="A18" s="4">
        <v>14</v>
      </c>
      <c r="B18" s="17" t="s">
        <v>66</v>
      </c>
      <c r="C18" s="55" t="s">
        <v>295</v>
      </c>
      <c r="D18" s="55" t="s">
        <v>27</v>
      </c>
      <c r="E18" s="56">
        <v>18120619801</v>
      </c>
      <c r="F18" s="55" t="s">
        <v>85</v>
      </c>
      <c r="G18" s="56">
        <v>19</v>
      </c>
      <c r="H18" s="56">
        <v>12</v>
      </c>
      <c r="I18" s="57">
        <f t="shared" si="1"/>
        <v>31</v>
      </c>
      <c r="J18" s="55">
        <v>9859256610</v>
      </c>
      <c r="K18" s="55" t="s">
        <v>276</v>
      </c>
      <c r="L18" s="55" t="s">
        <v>280</v>
      </c>
      <c r="M18" s="55">
        <v>9854428190</v>
      </c>
      <c r="N18" s="55" t="s">
        <v>293</v>
      </c>
      <c r="O18" s="55">
        <v>8749864749</v>
      </c>
      <c r="P18" s="24">
        <v>43414</v>
      </c>
      <c r="Q18" s="18" t="s">
        <v>108</v>
      </c>
      <c r="R18" s="18">
        <v>13</v>
      </c>
      <c r="S18" s="18" t="s">
        <v>754</v>
      </c>
      <c r="T18" s="18"/>
    </row>
    <row r="19" spans="1:20">
      <c r="A19" s="4">
        <v>15</v>
      </c>
      <c r="B19" s="17" t="s">
        <v>66</v>
      </c>
      <c r="C19" s="55" t="s">
        <v>296</v>
      </c>
      <c r="D19" s="55" t="s">
        <v>27</v>
      </c>
      <c r="E19" s="56">
        <v>18120619805</v>
      </c>
      <c r="F19" s="55" t="s">
        <v>88</v>
      </c>
      <c r="G19" s="56">
        <v>27</v>
      </c>
      <c r="H19" s="56">
        <v>19</v>
      </c>
      <c r="I19" s="57">
        <f t="shared" si="1"/>
        <v>46</v>
      </c>
      <c r="J19" s="55">
        <v>9854427173</v>
      </c>
      <c r="K19" s="55" t="s">
        <v>276</v>
      </c>
      <c r="L19" s="55" t="s">
        <v>280</v>
      </c>
      <c r="M19" s="55">
        <v>9854428190</v>
      </c>
      <c r="N19" s="55" t="s">
        <v>293</v>
      </c>
      <c r="O19" s="55">
        <v>8749864749</v>
      </c>
      <c r="P19" s="24">
        <v>43416</v>
      </c>
      <c r="Q19" s="18" t="s">
        <v>109</v>
      </c>
      <c r="R19" s="18">
        <v>14</v>
      </c>
      <c r="S19" s="18" t="s">
        <v>754</v>
      </c>
      <c r="T19" s="18"/>
    </row>
    <row r="20" spans="1:20">
      <c r="A20" s="4">
        <v>16</v>
      </c>
      <c r="B20" s="17" t="s">
        <v>66</v>
      </c>
      <c r="C20" s="55" t="s">
        <v>297</v>
      </c>
      <c r="D20" s="55" t="s">
        <v>27</v>
      </c>
      <c r="E20" s="56">
        <v>18120613102</v>
      </c>
      <c r="F20" s="55" t="s">
        <v>85</v>
      </c>
      <c r="G20" s="56">
        <v>30</v>
      </c>
      <c r="H20" s="56">
        <v>23</v>
      </c>
      <c r="I20" s="57">
        <f t="shared" si="1"/>
        <v>53</v>
      </c>
      <c r="J20" s="55">
        <v>9854580099</v>
      </c>
      <c r="K20" s="55" t="s">
        <v>298</v>
      </c>
      <c r="L20" s="55" t="s">
        <v>299</v>
      </c>
      <c r="M20" s="55">
        <v>9577762142</v>
      </c>
      <c r="N20" s="55" t="s">
        <v>300</v>
      </c>
      <c r="O20" s="55">
        <v>9577549411</v>
      </c>
      <c r="P20" s="24">
        <v>43416</v>
      </c>
      <c r="Q20" s="18" t="s">
        <v>109</v>
      </c>
      <c r="R20" s="18">
        <v>14</v>
      </c>
      <c r="S20" s="18" t="s">
        <v>754</v>
      </c>
      <c r="T20" s="18"/>
    </row>
    <row r="21" spans="1:20">
      <c r="A21" s="4">
        <v>17</v>
      </c>
      <c r="B21" s="17" t="s">
        <v>66</v>
      </c>
      <c r="C21" s="55" t="s">
        <v>301</v>
      </c>
      <c r="D21" s="55" t="s">
        <v>27</v>
      </c>
      <c r="E21" s="56">
        <v>18120613104</v>
      </c>
      <c r="F21" s="55" t="s">
        <v>85</v>
      </c>
      <c r="G21" s="56">
        <v>15</v>
      </c>
      <c r="H21" s="56">
        <v>16</v>
      </c>
      <c r="I21" s="57">
        <f t="shared" si="1"/>
        <v>31</v>
      </c>
      <c r="J21" s="55">
        <v>9577269481</v>
      </c>
      <c r="K21" s="55" t="s">
        <v>298</v>
      </c>
      <c r="L21" s="55" t="s">
        <v>299</v>
      </c>
      <c r="M21" s="55">
        <v>9577762142</v>
      </c>
      <c r="N21" s="55" t="s">
        <v>300</v>
      </c>
      <c r="O21" s="55">
        <v>9577549411</v>
      </c>
      <c r="P21" s="24">
        <v>43418</v>
      </c>
      <c r="Q21" s="18" t="s">
        <v>105</v>
      </c>
      <c r="R21" s="18">
        <v>14</v>
      </c>
      <c r="S21" s="18" t="s">
        <v>754</v>
      </c>
      <c r="T21" s="18"/>
    </row>
    <row r="22" spans="1:20">
      <c r="A22" s="4">
        <v>18</v>
      </c>
      <c r="B22" s="17" t="s">
        <v>66</v>
      </c>
      <c r="C22" s="55" t="s">
        <v>302</v>
      </c>
      <c r="D22" s="55" t="s">
        <v>27</v>
      </c>
      <c r="E22" s="56">
        <v>18120613051</v>
      </c>
      <c r="F22" s="55" t="s">
        <v>85</v>
      </c>
      <c r="G22" s="56">
        <v>21</v>
      </c>
      <c r="H22" s="56">
        <v>17</v>
      </c>
      <c r="I22" s="57">
        <f t="shared" si="1"/>
        <v>38</v>
      </c>
      <c r="J22" s="55">
        <v>9859514319</v>
      </c>
      <c r="K22" s="55" t="s">
        <v>298</v>
      </c>
      <c r="L22" s="55" t="s">
        <v>299</v>
      </c>
      <c r="M22" s="55">
        <v>9577762142</v>
      </c>
      <c r="N22" s="55" t="s">
        <v>300</v>
      </c>
      <c r="O22" s="55">
        <v>9577549411</v>
      </c>
      <c r="P22" s="24">
        <v>43418</v>
      </c>
      <c r="Q22" s="18" t="s">
        <v>105</v>
      </c>
      <c r="R22" s="18">
        <v>14</v>
      </c>
      <c r="S22" s="18" t="s">
        <v>754</v>
      </c>
      <c r="T22" s="18"/>
    </row>
    <row r="23" spans="1:20">
      <c r="A23" s="4">
        <v>19</v>
      </c>
      <c r="B23" s="17" t="s">
        <v>66</v>
      </c>
      <c r="C23" s="55" t="s">
        <v>303</v>
      </c>
      <c r="D23" s="55" t="s">
        <v>27</v>
      </c>
      <c r="E23" s="56">
        <v>18120616704</v>
      </c>
      <c r="F23" s="55" t="s">
        <v>85</v>
      </c>
      <c r="G23" s="56">
        <v>15</v>
      </c>
      <c r="H23" s="56">
        <v>18</v>
      </c>
      <c r="I23" s="57">
        <v>29</v>
      </c>
      <c r="J23" s="55">
        <v>9613664979</v>
      </c>
      <c r="K23" s="55" t="s">
        <v>298</v>
      </c>
      <c r="L23" s="55" t="s">
        <v>299</v>
      </c>
      <c r="M23" s="55">
        <v>9577762142</v>
      </c>
      <c r="N23" s="55" t="s">
        <v>304</v>
      </c>
      <c r="O23" s="55">
        <v>9859173533</v>
      </c>
      <c r="P23" s="24">
        <v>43419</v>
      </c>
      <c r="Q23" s="18" t="s">
        <v>106</v>
      </c>
      <c r="R23" s="18">
        <v>14</v>
      </c>
      <c r="S23" s="18" t="s">
        <v>754</v>
      </c>
      <c r="T23" s="18"/>
    </row>
    <row r="24" spans="1:20">
      <c r="A24" s="4">
        <v>20</v>
      </c>
      <c r="B24" s="17" t="s">
        <v>66</v>
      </c>
      <c r="C24" s="55" t="s">
        <v>305</v>
      </c>
      <c r="D24" s="55" t="s">
        <v>27</v>
      </c>
      <c r="E24" s="56">
        <v>18120616701</v>
      </c>
      <c r="F24" s="55" t="s">
        <v>85</v>
      </c>
      <c r="G24" s="56">
        <v>10</v>
      </c>
      <c r="H24" s="56">
        <v>12</v>
      </c>
      <c r="I24" s="57">
        <f t="shared" ref="I24:I29" si="2">+G24+H24</f>
        <v>22</v>
      </c>
      <c r="J24" s="55">
        <v>9577629067</v>
      </c>
      <c r="K24" s="55" t="s">
        <v>298</v>
      </c>
      <c r="L24" s="55" t="s">
        <v>299</v>
      </c>
      <c r="M24" s="55">
        <v>9577762142</v>
      </c>
      <c r="N24" s="55" t="s">
        <v>304</v>
      </c>
      <c r="O24" s="55">
        <v>9859173533</v>
      </c>
      <c r="P24" s="24">
        <v>43419</v>
      </c>
      <c r="Q24" s="18" t="s">
        <v>106</v>
      </c>
      <c r="R24" s="18">
        <v>14</v>
      </c>
      <c r="S24" s="18" t="s">
        <v>754</v>
      </c>
      <c r="T24" s="18"/>
    </row>
    <row r="25" spans="1:20">
      <c r="A25" s="4">
        <v>21</v>
      </c>
      <c r="B25" s="17" t="s">
        <v>66</v>
      </c>
      <c r="C25" s="18" t="s">
        <v>306</v>
      </c>
      <c r="D25" s="18" t="s">
        <v>27</v>
      </c>
      <c r="E25" s="19">
        <v>18120613103</v>
      </c>
      <c r="F25" s="18" t="s">
        <v>86</v>
      </c>
      <c r="G25" s="19">
        <v>34</v>
      </c>
      <c r="H25" s="19">
        <v>31</v>
      </c>
      <c r="I25" s="17">
        <f t="shared" si="2"/>
        <v>65</v>
      </c>
      <c r="J25" s="18">
        <v>9854246480</v>
      </c>
      <c r="K25" s="55" t="s">
        <v>298</v>
      </c>
      <c r="L25" s="55" t="s">
        <v>299</v>
      </c>
      <c r="M25" s="55">
        <v>9577762142</v>
      </c>
      <c r="N25" s="55" t="s">
        <v>304</v>
      </c>
      <c r="O25" s="55">
        <v>9859173533</v>
      </c>
      <c r="P25" s="24">
        <v>43420</v>
      </c>
      <c r="Q25" s="18" t="s">
        <v>107</v>
      </c>
      <c r="R25" s="18">
        <v>14</v>
      </c>
      <c r="S25" s="18" t="s">
        <v>754</v>
      </c>
      <c r="T25" s="18"/>
    </row>
    <row r="26" spans="1:20">
      <c r="A26" s="4">
        <v>22</v>
      </c>
      <c r="B26" s="17" t="s">
        <v>66</v>
      </c>
      <c r="C26" s="18" t="s">
        <v>307</v>
      </c>
      <c r="D26" s="18" t="s">
        <v>27</v>
      </c>
      <c r="E26" s="19">
        <v>18120613104</v>
      </c>
      <c r="F26" s="18" t="s">
        <v>89</v>
      </c>
      <c r="G26" s="19">
        <v>72</v>
      </c>
      <c r="H26" s="19">
        <v>62</v>
      </c>
      <c r="I26" s="17">
        <f t="shared" si="2"/>
        <v>134</v>
      </c>
      <c r="J26" s="18">
        <v>9859855075</v>
      </c>
      <c r="K26" s="55" t="s">
        <v>298</v>
      </c>
      <c r="L26" s="55" t="s">
        <v>299</v>
      </c>
      <c r="M26" s="55">
        <v>9577762142</v>
      </c>
      <c r="N26" s="55" t="s">
        <v>304</v>
      </c>
      <c r="O26" s="55">
        <v>9859173533</v>
      </c>
      <c r="P26" s="24">
        <v>43420</v>
      </c>
      <c r="Q26" s="18" t="s">
        <v>107</v>
      </c>
      <c r="R26" s="18">
        <v>14</v>
      </c>
      <c r="S26" s="18" t="s">
        <v>754</v>
      </c>
      <c r="T26" s="18"/>
    </row>
    <row r="27" spans="1:20">
      <c r="A27" s="4">
        <v>23</v>
      </c>
      <c r="B27" s="17" t="s">
        <v>66</v>
      </c>
      <c r="C27" s="18" t="s">
        <v>206</v>
      </c>
      <c r="D27" s="18" t="s">
        <v>27</v>
      </c>
      <c r="E27" s="19">
        <v>18120609410</v>
      </c>
      <c r="F27" s="18" t="s">
        <v>85</v>
      </c>
      <c r="G27" s="19">
        <v>17</v>
      </c>
      <c r="H27" s="19">
        <v>20</v>
      </c>
      <c r="I27" s="17">
        <f t="shared" si="2"/>
        <v>37</v>
      </c>
      <c r="J27" s="18">
        <v>9707700567</v>
      </c>
      <c r="K27" s="18" t="s">
        <v>203</v>
      </c>
      <c r="L27" s="18" t="s">
        <v>204</v>
      </c>
      <c r="M27" s="18">
        <v>9859039251</v>
      </c>
      <c r="N27" s="18" t="s">
        <v>205</v>
      </c>
      <c r="O27" s="18">
        <v>9854927573</v>
      </c>
      <c r="P27" s="24">
        <v>43421</v>
      </c>
      <c r="Q27" s="18" t="s">
        <v>108</v>
      </c>
      <c r="R27" s="18">
        <v>20</v>
      </c>
      <c r="S27" s="18" t="s">
        <v>754</v>
      </c>
      <c r="T27" s="18"/>
    </row>
    <row r="28" spans="1:20">
      <c r="A28" s="4">
        <v>24</v>
      </c>
      <c r="B28" s="17" t="s">
        <v>66</v>
      </c>
      <c r="C28" s="18" t="s">
        <v>308</v>
      </c>
      <c r="D28" s="18" t="s">
        <v>29</v>
      </c>
      <c r="E28" s="19">
        <v>19</v>
      </c>
      <c r="F28" s="18" t="s">
        <v>84</v>
      </c>
      <c r="G28" s="19">
        <v>17</v>
      </c>
      <c r="H28" s="19">
        <v>18</v>
      </c>
      <c r="I28" s="17">
        <f t="shared" si="2"/>
        <v>35</v>
      </c>
      <c r="J28" s="18">
        <v>9957888401</v>
      </c>
      <c r="K28" s="18" t="s">
        <v>203</v>
      </c>
      <c r="L28" s="18" t="s">
        <v>204</v>
      </c>
      <c r="M28" s="18">
        <v>9859039251</v>
      </c>
      <c r="N28" s="18" t="s">
        <v>205</v>
      </c>
      <c r="O28" s="18">
        <v>9854927573</v>
      </c>
      <c r="P28" s="24">
        <v>43421</v>
      </c>
      <c r="Q28" s="18" t="s">
        <v>108</v>
      </c>
      <c r="R28" s="18">
        <v>20</v>
      </c>
      <c r="S28" s="18" t="s">
        <v>754</v>
      </c>
      <c r="T28" s="18"/>
    </row>
    <row r="29" spans="1:20">
      <c r="A29" s="4">
        <v>25</v>
      </c>
      <c r="B29" s="17" t="s">
        <v>66</v>
      </c>
      <c r="C29" s="18" t="s">
        <v>309</v>
      </c>
      <c r="D29" s="18" t="s">
        <v>29</v>
      </c>
      <c r="E29" s="19">
        <v>22</v>
      </c>
      <c r="F29" s="18" t="s">
        <v>84</v>
      </c>
      <c r="G29" s="19">
        <v>23</v>
      </c>
      <c r="H29" s="19">
        <v>25</v>
      </c>
      <c r="I29" s="17">
        <f t="shared" si="2"/>
        <v>48</v>
      </c>
      <c r="J29" s="18">
        <v>9613330011</v>
      </c>
      <c r="K29" s="18" t="s">
        <v>203</v>
      </c>
      <c r="L29" s="18" t="s">
        <v>204</v>
      </c>
      <c r="M29" s="18">
        <v>9859039251</v>
      </c>
      <c r="N29" s="18" t="s">
        <v>208</v>
      </c>
      <c r="O29" s="18">
        <v>9577182654</v>
      </c>
      <c r="P29" s="24">
        <v>43423</v>
      </c>
      <c r="Q29" s="18" t="s">
        <v>109</v>
      </c>
      <c r="R29" s="18">
        <v>20</v>
      </c>
      <c r="S29" s="18" t="s">
        <v>754</v>
      </c>
      <c r="T29" s="18"/>
    </row>
    <row r="30" spans="1:20">
      <c r="A30" s="4">
        <v>26</v>
      </c>
      <c r="B30" s="17" t="s">
        <v>66</v>
      </c>
      <c r="C30" s="18" t="s">
        <v>207</v>
      </c>
      <c r="D30" s="18" t="s">
        <v>27</v>
      </c>
      <c r="E30" s="19">
        <v>18192066404</v>
      </c>
      <c r="F30" s="18" t="s">
        <v>85</v>
      </c>
      <c r="G30" s="19">
        <v>16</v>
      </c>
      <c r="H30" s="19">
        <v>23</v>
      </c>
      <c r="I30" s="17">
        <f>+G30+H30</f>
        <v>39</v>
      </c>
      <c r="J30" s="18">
        <v>7399483874</v>
      </c>
      <c r="K30" s="18" t="s">
        <v>203</v>
      </c>
      <c r="L30" s="18" t="s">
        <v>204</v>
      </c>
      <c r="M30" s="18">
        <v>9859039251</v>
      </c>
      <c r="N30" s="18" t="s">
        <v>208</v>
      </c>
      <c r="O30" s="18">
        <v>9577182654</v>
      </c>
      <c r="P30" s="24">
        <v>43423</v>
      </c>
      <c r="Q30" s="18" t="s">
        <v>109</v>
      </c>
      <c r="R30" s="18">
        <v>20</v>
      </c>
      <c r="S30" s="18" t="s">
        <v>754</v>
      </c>
      <c r="T30" s="18"/>
    </row>
    <row r="31" spans="1:20">
      <c r="A31" s="4">
        <v>27</v>
      </c>
      <c r="B31" s="17" t="s">
        <v>66</v>
      </c>
      <c r="C31" s="18" t="s">
        <v>310</v>
      </c>
      <c r="D31" s="18" t="s">
        <v>29</v>
      </c>
      <c r="E31" s="19">
        <v>30</v>
      </c>
      <c r="F31" s="18" t="s">
        <v>84</v>
      </c>
      <c r="G31" s="19">
        <v>15</v>
      </c>
      <c r="H31" s="19">
        <v>17</v>
      </c>
      <c r="I31" s="17">
        <f t="shared" ref="I31" si="3">+G31+H31</f>
        <v>32</v>
      </c>
      <c r="J31" s="18">
        <v>9859629081</v>
      </c>
      <c r="K31" s="18" t="s">
        <v>203</v>
      </c>
      <c r="L31" s="18" t="s">
        <v>204</v>
      </c>
      <c r="M31" s="18">
        <v>9859039251</v>
      </c>
      <c r="N31" s="18" t="s">
        <v>210</v>
      </c>
      <c r="O31" s="18">
        <v>7399305857</v>
      </c>
      <c r="P31" s="24">
        <v>43424</v>
      </c>
      <c r="Q31" s="18" t="s">
        <v>104</v>
      </c>
      <c r="R31" s="18">
        <v>20</v>
      </c>
      <c r="S31" s="18" t="s">
        <v>754</v>
      </c>
      <c r="T31" s="18"/>
    </row>
    <row r="32" spans="1:20">
      <c r="A32" s="4">
        <v>28</v>
      </c>
      <c r="B32" s="17" t="s">
        <v>66</v>
      </c>
      <c r="C32" s="18" t="s">
        <v>211</v>
      </c>
      <c r="D32" s="18" t="s">
        <v>27</v>
      </c>
      <c r="E32" s="19">
        <v>18120601202</v>
      </c>
      <c r="F32" s="18" t="s">
        <v>85</v>
      </c>
      <c r="G32" s="19">
        <v>15</v>
      </c>
      <c r="H32" s="19">
        <v>17</v>
      </c>
      <c r="I32" s="17">
        <f>+G32+H32</f>
        <v>32</v>
      </c>
      <c r="J32" s="18">
        <v>9859041280</v>
      </c>
      <c r="K32" s="18" t="s">
        <v>203</v>
      </c>
      <c r="L32" s="18" t="s">
        <v>204</v>
      </c>
      <c r="M32" s="18">
        <v>9859039251</v>
      </c>
      <c r="N32" s="18" t="s">
        <v>210</v>
      </c>
      <c r="O32" s="18">
        <v>7399305857</v>
      </c>
      <c r="P32" s="24">
        <v>43424</v>
      </c>
      <c r="Q32" s="18" t="s">
        <v>104</v>
      </c>
      <c r="R32" s="18">
        <v>20</v>
      </c>
      <c r="S32" s="18" t="s">
        <v>754</v>
      </c>
      <c r="T32" s="18"/>
    </row>
    <row r="33" spans="1:20">
      <c r="A33" s="4">
        <v>29</v>
      </c>
      <c r="B33" s="17" t="s">
        <v>66</v>
      </c>
      <c r="C33" s="18" t="s">
        <v>311</v>
      </c>
      <c r="D33" s="18" t="s">
        <v>29</v>
      </c>
      <c r="E33" s="19">
        <v>28</v>
      </c>
      <c r="F33" s="18" t="s">
        <v>84</v>
      </c>
      <c r="G33" s="19">
        <v>13</v>
      </c>
      <c r="H33" s="19">
        <v>18</v>
      </c>
      <c r="I33" s="17">
        <f t="shared" ref="I33" si="4">+G33+H33</f>
        <v>31</v>
      </c>
      <c r="J33" s="18">
        <v>7399343866</v>
      </c>
      <c r="K33" s="18" t="s">
        <v>203</v>
      </c>
      <c r="L33" s="18" t="s">
        <v>204</v>
      </c>
      <c r="M33" s="18">
        <v>9859039251</v>
      </c>
      <c r="N33" s="18" t="s">
        <v>213</v>
      </c>
      <c r="O33" s="18">
        <v>9577966269</v>
      </c>
      <c r="P33" s="24">
        <v>43425</v>
      </c>
      <c r="Q33" s="18" t="s">
        <v>105</v>
      </c>
      <c r="R33" s="18">
        <v>20</v>
      </c>
      <c r="S33" s="18" t="s">
        <v>754</v>
      </c>
      <c r="T33" s="18"/>
    </row>
    <row r="34" spans="1:20">
      <c r="A34" s="4">
        <v>30</v>
      </c>
      <c r="B34" s="17" t="s">
        <v>66</v>
      </c>
      <c r="C34" s="18" t="s">
        <v>212</v>
      </c>
      <c r="D34" s="18" t="s">
        <v>27</v>
      </c>
      <c r="E34" s="19">
        <v>18120609402</v>
      </c>
      <c r="F34" s="18" t="s">
        <v>85</v>
      </c>
      <c r="G34" s="19">
        <v>22</v>
      </c>
      <c r="H34" s="19">
        <v>18</v>
      </c>
      <c r="I34" s="17">
        <f>+G34+H34</f>
        <v>40</v>
      </c>
      <c r="J34" s="18">
        <v>9864785880</v>
      </c>
      <c r="K34" s="18" t="s">
        <v>203</v>
      </c>
      <c r="L34" s="18" t="s">
        <v>204</v>
      </c>
      <c r="M34" s="18">
        <v>9859039251</v>
      </c>
      <c r="N34" s="18" t="s">
        <v>213</v>
      </c>
      <c r="O34" s="18">
        <v>9577966269</v>
      </c>
      <c r="P34" s="24">
        <v>43425</v>
      </c>
      <c r="Q34" s="18" t="s">
        <v>105</v>
      </c>
      <c r="R34" s="18">
        <v>20</v>
      </c>
      <c r="S34" s="18" t="s">
        <v>754</v>
      </c>
      <c r="T34" s="18"/>
    </row>
    <row r="35" spans="1:20">
      <c r="A35" s="4">
        <v>31</v>
      </c>
      <c r="B35" s="17" t="s">
        <v>66</v>
      </c>
      <c r="C35" s="18" t="s">
        <v>312</v>
      </c>
      <c r="D35" s="18" t="s">
        <v>29</v>
      </c>
      <c r="E35" s="19">
        <v>30</v>
      </c>
      <c r="F35" s="18" t="s">
        <v>84</v>
      </c>
      <c r="G35" s="19">
        <v>22</v>
      </c>
      <c r="H35" s="19">
        <v>18</v>
      </c>
      <c r="I35" s="17">
        <f t="shared" ref="I35" si="5">+G35+H35</f>
        <v>40</v>
      </c>
      <c r="J35" s="18">
        <v>7399550390</v>
      </c>
      <c r="K35" s="18" t="s">
        <v>203</v>
      </c>
      <c r="L35" s="18" t="s">
        <v>204</v>
      </c>
      <c r="M35" s="18">
        <v>9859039251</v>
      </c>
      <c r="N35" s="18" t="s">
        <v>213</v>
      </c>
      <c r="O35" s="18">
        <v>9577966269</v>
      </c>
      <c r="P35" s="24">
        <v>43426</v>
      </c>
      <c r="Q35" s="18" t="s">
        <v>106</v>
      </c>
      <c r="R35" s="18">
        <v>20</v>
      </c>
      <c r="S35" s="18" t="s">
        <v>754</v>
      </c>
      <c r="T35" s="18"/>
    </row>
    <row r="36" spans="1:20">
      <c r="A36" s="4">
        <v>32</v>
      </c>
      <c r="B36" s="17" t="s">
        <v>66</v>
      </c>
      <c r="C36" s="18" t="s">
        <v>214</v>
      </c>
      <c r="D36" s="18" t="s">
        <v>27</v>
      </c>
      <c r="E36" s="19">
        <v>18120609401</v>
      </c>
      <c r="F36" s="18" t="s">
        <v>85</v>
      </c>
      <c r="G36" s="19">
        <v>24</v>
      </c>
      <c r="H36" s="19">
        <v>12</v>
      </c>
      <c r="I36" s="17">
        <f>+G36+H36</f>
        <v>36</v>
      </c>
      <c r="J36" s="18">
        <v>9859371687</v>
      </c>
      <c r="K36" s="18" t="s">
        <v>203</v>
      </c>
      <c r="L36" s="18" t="s">
        <v>204</v>
      </c>
      <c r="M36" s="18">
        <v>9859039251</v>
      </c>
      <c r="N36" s="18" t="s">
        <v>213</v>
      </c>
      <c r="O36" s="18">
        <v>9577966269</v>
      </c>
      <c r="P36" s="24">
        <v>43426</v>
      </c>
      <c r="Q36" s="18" t="s">
        <v>106</v>
      </c>
      <c r="R36" s="18">
        <v>20</v>
      </c>
      <c r="S36" s="18" t="s">
        <v>754</v>
      </c>
      <c r="T36" s="18"/>
    </row>
    <row r="37" spans="1:20">
      <c r="A37" s="4">
        <v>33</v>
      </c>
      <c r="B37" s="17" t="s">
        <v>66</v>
      </c>
      <c r="C37" s="18" t="s">
        <v>313</v>
      </c>
      <c r="D37" s="18" t="s">
        <v>29</v>
      </c>
      <c r="E37" s="19">
        <v>22</v>
      </c>
      <c r="F37" s="18" t="s">
        <v>84</v>
      </c>
      <c r="G37" s="19">
        <v>23</v>
      </c>
      <c r="H37" s="19">
        <v>25</v>
      </c>
      <c r="I37" s="17">
        <f t="shared" ref="I37" si="6">+G37+H37</f>
        <v>48</v>
      </c>
      <c r="J37" s="18">
        <v>9613404736</v>
      </c>
      <c r="K37" s="18" t="s">
        <v>203</v>
      </c>
      <c r="L37" s="18" t="s">
        <v>204</v>
      </c>
      <c r="M37" s="18">
        <v>9859039251</v>
      </c>
      <c r="N37" s="18" t="s">
        <v>215</v>
      </c>
      <c r="O37" s="18">
        <v>9613849435</v>
      </c>
      <c r="P37" s="24">
        <v>43430</v>
      </c>
      <c r="Q37" s="18" t="s">
        <v>109</v>
      </c>
      <c r="R37" s="18">
        <v>20</v>
      </c>
      <c r="S37" s="18" t="s">
        <v>754</v>
      </c>
      <c r="T37" s="18"/>
    </row>
    <row r="38" spans="1:20">
      <c r="A38" s="4">
        <v>34</v>
      </c>
      <c r="B38" s="17" t="s">
        <v>66</v>
      </c>
      <c r="C38" s="18" t="s">
        <v>209</v>
      </c>
      <c r="D38" s="18" t="s">
        <v>27</v>
      </c>
      <c r="E38" s="19">
        <v>18120609406</v>
      </c>
      <c r="F38" s="18" t="s">
        <v>85</v>
      </c>
      <c r="G38" s="19">
        <v>16</v>
      </c>
      <c r="H38" s="19">
        <v>20</v>
      </c>
      <c r="I38" s="17">
        <f>+G38+H38</f>
        <v>36</v>
      </c>
      <c r="J38" s="18">
        <v>8472860156</v>
      </c>
      <c r="K38" s="18" t="s">
        <v>203</v>
      </c>
      <c r="L38" s="18" t="s">
        <v>204</v>
      </c>
      <c r="M38" s="18">
        <v>9859039251</v>
      </c>
      <c r="N38" s="18" t="s">
        <v>210</v>
      </c>
      <c r="O38" s="18">
        <v>7399305857</v>
      </c>
      <c r="P38" s="24">
        <v>43430</v>
      </c>
      <c r="Q38" s="18" t="s">
        <v>109</v>
      </c>
      <c r="R38" s="18">
        <v>20</v>
      </c>
      <c r="S38" s="18" t="s">
        <v>754</v>
      </c>
      <c r="T38" s="18"/>
    </row>
    <row r="39" spans="1:20">
      <c r="A39" s="4">
        <v>35</v>
      </c>
      <c r="B39" s="17" t="s">
        <v>66</v>
      </c>
      <c r="C39" s="18" t="s">
        <v>314</v>
      </c>
      <c r="D39" s="18" t="s">
        <v>29</v>
      </c>
      <c r="E39" s="19">
        <v>27</v>
      </c>
      <c r="F39" s="18" t="s">
        <v>84</v>
      </c>
      <c r="G39" s="19">
        <v>23</v>
      </c>
      <c r="H39" s="19">
        <v>21</v>
      </c>
      <c r="I39" s="17">
        <f t="shared" ref="I39:I40" si="7">+G39+H39</f>
        <v>44</v>
      </c>
      <c r="J39" s="18">
        <v>9854784257</v>
      </c>
      <c r="K39" s="18" t="s">
        <v>203</v>
      </c>
      <c r="L39" s="18" t="s">
        <v>204</v>
      </c>
      <c r="M39" s="18">
        <v>9859039251</v>
      </c>
      <c r="N39" s="18" t="s">
        <v>215</v>
      </c>
      <c r="O39" s="18">
        <v>9613849435</v>
      </c>
      <c r="P39" s="24">
        <v>43431</v>
      </c>
      <c r="Q39" s="18" t="s">
        <v>104</v>
      </c>
      <c r="R39" s="18">
        <v>20</v>
      </c>
      <c r="S39" s="18" t="s">
        <v>754</v>
      </c>
      <c r="T39" s="18"/>
    </row>
    <row r="40" spans="1:20">
      <c r="A40" s="4">
        <v>36</v>
      </c>
      <c r="B40" s="17" t="s">
        <v>66</v>
      </c>
      <c r="C40" s="18" t="s">
        <v>315</v>
      </c>
      <c r="D40" s="18" t="s">
        <v>29</v>
      </c>
      <c r="E40" s="19">
        <v>128</v>
      </c>
      <c r="F40" s="18" t="s">
        <v>84</v>
      </c>
      <c r="G40" s="19">
        <v>19</v>
      </c>
      <c r="H40" s="19">
        <v>20</v>
      </c>
      <c r="I40" s="17">
        <f t="shared" si="7"/>
        <v>39</v>
      </c>
      <c r="J40" s="18">
        <v>7399305869</v>
      </c>
      <c r="K40" s="18" t="s">
        <v>203</v>
      </c>
      <c r="L40" s="18" t="s">
        <v>204</v>
      </c>
      <c r="M40" s="18">
        <v>9859039251</v>
      </c>
      <c r="N40" s="18" t="s">
        <v>222</v>
      </c>
      <c r="O40" s="18">
        <v>9613582804</v>
      </c>
      <c r="P40" s="24">
        <v>43431</v>
      </c>
      <c r="Q40" s="18" t="s">
        <v>104</v>
      </c>
      <c r="R40" s="18">
        <v>20</v>
      </c>
      <c r="S40" s="18" t="s">
        <v>754</v>
      </c>
      <c r="T40" s="18"/>
    </row>
    <row r="41" spans="1:20">
      <c r="A41" s="4">
        <v>37</v>
      </c>
      <c r="B41" s="17" t="s">
        <v>66</v>
      </c>
      <c r="C41" s="18" t="s">
        <v>216</v>
      </c>
      <c r="D41" s="18" t="s">
        <v>27</v>
      </c>
      <c r="E41" s="19">
        <v>1812060207</v>
      </c>
      <c r="F41" s="18" t="s">
        <v>85</v>
      </c>
      <c r="G41" s="19">
        <v>26</v>
      </c>
      <c r="H41" s="19">
        <v>25</v>
      </c>
      <c r="I41" s="17">
        <f>+G41+H41</f>
        <v>51</v>
      </c>
      <c r="J41" s="18">
        <v>9859168550</v>
      </c>
      <c r="K41" s="18" t="s">
        <v>203</v>
      </c>
      <c r="L41" s="18" t="s">
        <v>204</v>
      </c>
      <c r="M41" s="18">
        <v>9859039251</v>
      </c>
      <c r="N41" s="18" t="s">
        <v>215</v>
      </c>
      <c r="O41" s="18">
        <v>9613849435</v>
      </c>
      <c r="P41" s="24">
        <v>43432</v>
      </c>
      <c r="Q41" s="18" t="s">
        <v>105</v>
      </c>
      <c r="R41" s="18">
        <v>20</v>
      </c>
      <c r="S41" s="18" t="s">
        <v>754</v>
      </c>
      <c r="T41" s="18"/>
    </row>
    <row r="42" spans="1:20">
      <c r="A42" s="4">
        <v>38</v>
      </c>
      <c r="B42" s="17" t="s">
        <v>66</v>
      </c>
      <c r="C42" s="18" t="s">
        <v>316</v>
      </c>
      <c r="D42" s="18" t="s">
        <v>29</v>
      </c>
      <c r="E42" s="19">
        <v>129</v>
      </c>
      <c r="F42" s="18" t="s">
        <v>84</v>
      </c>
      <c r="G42" s="19">
        <v>26</v>
      </c>
      <c r="H42" s="19">
        <v>28</v>
      </c>
      <c r="I42" s="17">
        <f t="shared" ref="I42" si="8">+G42+H42</f>
        <v>54</v>
      </c>
      <c r="J42" s="18">
        <v>9508157081</v>
      </c>
      <c r="K42" s="18" t="s">
        <v>203</v>
      </c>
      <c r="L42" s="18" t="s">
        <v>204</v>
      </c>
      <c r="M42" s="18">
        <v>9859039251</v>
      </c>
      <c r="N42" s="18" t="s">
        <v>222</v>
      </c>
      <c r="O42" s="18">
        <v>9613582804</v>
      </c>
      <c r="P42" s="24">
        <v>43432</v>
      </c>
      <c r="Q42" s="18" t="s">
        <v>105</v>
      </c>
      <c r="R42" s="18">
        <v>20</v>
      </c>
      <c r="S42" s="18" t="s">
        <v>754</v>
      </c>
      <c r="T42" s="18"/>
    </row>
    <row r="43" spans="1:20">
      <c r="A43" s="4">
        <v>39</v>
      </c>
      <c r="B43" s="17" t="s">
        <v>66</v>
      </c>
      <c r="C43" s="18" t="s">
        <v>217</v>
      </c>
      <c r="D43" s="18" t="s">
        <v>27</v>
      </c>
      <c r="E43" s="19">
        <v>18120610109</v>
      </c>
      <c r="F43" s="18" t="s">
        <v>85</v>
      </c>
      <c r="G43" s="19">
        <v>28</v>
      </c>
      <c r="H43" s="19">
        <v>26</v>
      </c>
      <c r="I43" s="17">
        <f>+G43+H43</f>
        <v>54</v>
      </c>
      <c r="J43" s="18">
        <v>9854947727</v>
      </c>
      <c r="K43" s="18" t="s">
        <v>203</v>
      </c>
      <c r="L43" s="18" t="s">
        <v>204</v>
      </c>
      <c r="M43" s="18">
        <v>9859039251</v>
      </c>
      <c r="N43" s="18" t="s">
        <v>215</v>
      </c>
      <c r="O43" s="18">
        <v>9613849435</v>
      </c>
      <c r="P43" s="24">
        <v>43433</v>
      </c>
      <c r="Q43" s="18" t="s">
        <v>106</v>
      </c>
      <c r="R43" s="18">
        <v>20</v>
      </c>
      <c r="S43" s="18" t="s">
        <v>754</v>
      </c>
      <c r="T43" s="18"/>
    </row>
    <row r="44" spans="1:20">
      <c r="A44" s="4">
        <v>40</v>
      </c>
      <c r="B44" s="17" t="s">
        <v>66</v>
      </c>
      <c r="C44" s="18" t="s">
        <v>317</v>
      </c>
      <c r="D44" s="18" t="s">
        <v>29</v>
      </c>
      <c r="E44" s="19">
        <v>130</v>
      </c>
      <c r="F44" s="18" t="s">
        <v>84</v>
      </c>
      <c r="G44" s="19">
        <v>15</v>
      </c>
      <c r="H44" s="19">
        <v>13</v>
      </c>
      <c r="I44" s="17">
        <f t="shared" ref="I44" si="9">+G44+H44</f>
        <v>28</v>
      </c>
      <c r="J44" s="18">
        <v>8473812901</v>
      </c>
      <c r="K44" s="18" t="s">
        <v>203</v>
      </c>
      <c r="L44" s="18" t="s">
        <v>204</v>
      </c>
      <c r="M44" s="18">
        <v>9859039251</v>
      </c>
      <c r="N44" s="18" t="s">
        <v>222</v>
      </c>
      <c r="O44" s="18">
        <v>9613582804</v>
      </c>
      <c r="P44" s="24">
        <v>43433</v>
      </c>
      <c r="Q44" s="18" t="s">
        <v>106</v>
      </c>
      <c r="R44" s="18">
        <v>20</v>
      </c>
      <c r="S44" s="18" t="s">
        <v>754</v>
      </c>
      <c r="T44" s="18"/>
    </row>
    <row r="45" spans="1:20">
      <c r="A45" s="4">
        <v>41</v>
      </c>
      <c r="B45" s="17" t="s">
        <v>66</v>
      </c>
      <c r="C45" s="18" t="s">
        <v>218</v>
      </c>
      <c r="D45" s="18" t="s">
        <v>27</v>
      </c>
      <c r="E45" s="19">
        <v>18120610105</v>
      </c>
      <c r="F45" s="18" t="s">
        <v>85</v>
      </c>
      <c r="G45" s="19">
        <v>17</v>
      </c>
      <c r="H45" s="19">
        <v>18</v>
      </c>
      <c r="I45" s="17">
        <f t="shared" ref="I45:I47" si="10">+G45+H45</f>
        <v>35</v>
      </c>
      <c r="J45" s="18">
        <v>9859028672</v>
      </c>
      <c r="K45" s="18" t="s">
        <v>203</v>
      </c>
      <c r="L45" s="18" t="s">
        <v>204</v>
      </c>
      <c r="M45" s="18">
        <v>9859039251</v>
      </c>
      <c r="N45" s="18" t="s">
        <v>215</v>
      </c>
      <c r="O45" s="18">
        <v>9613849435</v>
      </c>
      <c r="P45" s="24">
        <v>43434</v>
      </c>
      <c r="Q45" s="18" t="s">
        <v>107</v>
      </c>
      <c r="R45" s="18">
        <v>20</v>
      </c>
      <c r="S45" s="18" t="s">
        <v>754</v>
      </c>
      <c r="T45" s="18"/>
    </row>
    <row r="46" spans="1:20">
      <c r="A46" s="4">
        <v>42</v>
      </c>
      <c r="B46" s="17" t="s">
        <v>66</v>
      </c>
      <c r="C46" s="18" t="s">
        <v>219</v>
      </c>
      <c r="D46" s="18" t="s">
        <v>27</v>
      </c>
      <c r="E46" s="19">
        <v>18120610203</v>
      </c>
      <c r="F46" s="18" t="s">
        <v>85</v>
      </c>
      <c r="G46" s="19">
        <v>22</v>
      </c>
      <c r="H46" s="19">
        <v>18</v>
      </c>
      <c r="I46" s="17">
        <f t="shared" si="10"/>
        <v>40</v>
      </c>
      <c r="J46" s="18">
        <v>9859301090</v>
      </c>
      <c r="K46" s="18" t="s">
        <v>203</v>
      </c>
      <c r="L46" s="18" t="s">
        <v>204</v>
      </c>
      <c r="M46" s="18">
        <v>9859039251</v>
      </c>
      <c r="N46" s="18" t="s">
        <v>215</v>
      </c>
      <c r="O46" s="18">
        <v>9613849435</v>
      </c>
      <c r="P46" s="24">
        <v>43434</v>
      </c>
      <c r="Q46" s="18" t="s">
        <v>107</v>
      </c>
      <c r="R46" s="18">
        <v>20</v>
      </c>
      <c r="S46" s="18" t="s">
        <v>754</v>
      </c>
      <c r="T46" s="18"/>
    </row>
    <row r="47" spans="1:20">
      <c r="A47" s="4">
        <v>43</v>
      </c>
      <c r="B47" s="17" t="s">
        <v>67</v>
      </c>
      <c r="C47" s="64" t="s">
        <v>790</v>
      </c>
      <c r="D47" s="18" t="s">
        <v>29</v>
      </c>
      <c r="E47" s="59">
        <v>131</v>
      </c>
      <c r="F47" s="64" t="s">
        <v>84</v>
      </c>
      <c r="G47" s="111">
        <v>43</v>
      </c>
      <c r="H47" s="111">
        <v>79</v>
      </c>
      <c r="I47" s="17">
        <f t="shared" si="10"/>
        <v>122</v>
      </c>
      <c r="J47" s="64">
        <v>8011105547</v>
      </c>
      <c r="K47" s="58" t="s">
        <v>178</v>
      </c>
      <c r="L47" s="58" t="s">
        <v>170</v>
      </c>
      <c r="M47" s="58">
        <v>9957123661</v>
      </c>
      <c r="N47" s="18" t="s">
        <v>340</v>
      </c>
      <c r="O47" s="18">
        <v>9577766959</v>
      </c>
      <c r="P47" s="24">
        <v>43405</v>
      </c>
      <c r="Q47" s="18" t="s">
        <v>106</v>
      </c>
      <c r="R47" s="18">
        <v>17</v>
      </c>
      <c r="S47" s="18" t="s">
        <v>754</v>
      </c>
      <c r="T47" s="18"/>
    </row>
    <row r="48" spans="1:20">
      <c r="A48" s="4">
        <v>44</v>
      </c>
      <c r="B48" s="17" t="s">
        <v>67</v>
      </c>
      <c r="C48" s="64" t="s">
        <v>791</v>
      </c>
      <c r="D48" s="18" t="s">
        <v>29</v>
      </c>
      <c r="E48" s="59">
        <v>132</v>
      </c>
      <c r="F48" s="64" t="s">
        <v>84</v>
      </c>
      <c r="G48" s="59">
        <v>80</v>
      </c>
      <c r="H48" s="59">
        <v>75</v>
      </c>
      <c r="I48" s="67">
        <f>+G48+H48</f>
        <v>155</v>
      </c>
      <c r="J48" s="64">
        <v>8011105547</v>
      </c>
      <c r="K48" s="58" t="s">
        <v>178</v>
      </c>
      <c r="L48" s="58" t="s">
        <v>170</v>
      </c>
      <c r="M48" s="58">
        <v>9957123661</v>
      </c>
      <c r="N48" s="18" t="s">
        <v>340</v>
      </c>
      <c r="O48" s="112">
        <v>6000577749</v>
      </c>
      <c r="P48" s="24">
        <v>43406</v>
      </c>
      <c r="Q48" s="18" t="s">
        <v>107</v>
      </c>
      <c r="R48" s="18">
        <v>17</v>
      </c>
      <c r="S48" s="18" t="s">
        <v>754</v>
      </c>
      <c r="T48" s="18"/>
    </row>
    <row r="49" spans="1:20">
      <c r="A49" s="4">
        <v>45</v>
      </c>
      <c r="B49" s="17" t="s">
        <v>67</v>
      </c>
      <c r="C49" s="64" t="s">
        <v>792</v>
      </c>
      <c r="D49" s="18" t="s">
        <v>29</v>
      </c>
      <c r="E49" s="59">
        <v>133</v>
      </c>
      <c r="F49" s="64" t="s">
        <v>84</v>
      </c>
      <c r="G49" s="59">
        <v>90</v>
      </c>
      <c r="H49" s="59">
        <v>87</v>
      </c>
      <c r="I49" s="67">
        <f>+G49+H49</f>
        <v>177</v>
      </c>
      <c r="J49" s="64">
        <v>8011105547</v>
      </c>
      <c r="K49" s="58" t="s">
        <v>178</v>
      </c>
      <c r="L49" s="58" t="s">
        <v>170</v>
      </c>
      <c r="M49" s="58">
        <v>9957123661</v>
      </c>
      <c r="N49" s="18" t="s">
        <v>340</v>
      </c>
      <c r="O49" s="112">
        <v>9600521732</v>
      </c>
      <c r="P49" s="24">
        <v>43407</v>
      </c>
      <c r="Q49" s="18" t="s">
        <v>108</v>
      </c>
      <c r="R49" s="18">
        <v>17</v>
      </c>
      <c r="S49" s="18" t="s">
        <v>754</v>
      </c>
      <c r="T49" s="18"/>
    </row>
    <row r="50" spans="1:20" ht="31.5">
      <c r="A50" s="4">
        <v>46</v>
      </c>
      <c r="B50" s="17" t="s">
        <v>67</v>
      </c>
      <c r="C50" s="64" t="s">
        <v>348</v>
      </c>
      <c r="D50" s="18" t="s">
        <v>27</v>
      </c>
      <c r="E50" s="59">
        <v>18120617205</v>
      </c>
      <c r="F50" s="64" t="s">
        <v>156</v>
      </c>
      <c r="G50" s="59">
        <v>50</v>
      </c>
      <c r="H50" s="59">
        <v>56</v>
      </c>
      <c r="I50" s="67">
        <f>+G50+H50</f>
        <v>106</v>
      </c>
      <c r="J50" s="64">
        <v>8011105547</v>
      </c>
      <c r="K50" s="58" t="s">
        <v>178</v>
      </c>
      <c r="L50" s="58" t="s">
        <v>170</v>
      </c>
      <c r="M50" s="58">
        <v>9957123661</v>
      </c>
      <c r="N50" s="18" t="s">
        <v>340</v>
      </c>
      <c r="O50" s="18">
        <v>9577766959</v>
      </c>
      <c r="P50" s="24">
        <v>43409</v>
      </c>
      <c r="Q50" s="18" t="s">
        <v>109</v>
      </c>
      <c r="R50" s="18">
        <v>17</v>
      </c>
      <c r="S50" s="18" t="s">
        <v>754</v>
      </c>
      <c r="T50" s="18"/>
    </row>
    <row r="51" spans="1:20" ht="31.5">
      <c r="A51" s="4">
        <v>47</v>
      </c>
      <c r="B51" s="17" t="s">
        <v>67</v>
      </c>
      <c r="C51" s="64" t="s">
        <v>348</v>
      </c>
      <c r="D51" s="18" t="s">
        <v>27</v>
      </c>
      <c r="E51" s="59">
        <v>18120617205</v>
      </c>
      <c r="F51" s="64" t="s">
        <v>156</v>
      </c>
      <c r="G51" s="65">
        <v>73</v>
      </c>
      <c r="H51" s="65">
        <v>70</v>
      </c>
      <c r="I51" s="60">
        <f t="shared" ref="I51" si="11">+G51+H51</f>
        <v>143</v>
      </c>
      <c r="J51" s="64">
        <v>8011105547</v>
      </c>
      <c r="K51" s="58" t="s">
        <v>178</v>
      </c>
      <c r="L51" s="58" t="s">
        <v>170</v>
      </c>
      <c r="M51" s="58">
        <v>9957123661</v>
      </c>
      <c r="N51" s="18" t="s">
        <v>340</v>
      </c>
      <c r="O51" s="18">
        <v>9577766959</v>
      </c>
      <c r="P51" s="24">
        <v>43411</v>
      </c>
      <c r="Q51" s="18" t="s">
        <v>105</v>
      </c>
      <c r="R51" s="18">
        <v>17</v>
      </c>
      <c r="S51" s="18" t="s">
        <v>754</v>
      </c>
      <c r="T51" s="18"/>
    </row>
    <row r="52" spans="1:20">
      <c r="A52" s="4">
        <v>48</v>
      </c>
      <c r="B52" s="17" t="s">
        <v>67</v>
      </c>
      <c r="C52" s="74" t="s">
        <v>349</v>
      </c>
      <c r="D52" s="74" t="s">
        <v>29</v>
      </c>
      <c r="E52" s="73">
        <v>156</v>
      </c>
      <c r="F52" s="74" t="s">
        <v>84</v>
      </c>
      <c r="G52" s="73">
        <v>20</v>
      </c>
      <c r="H52" s="73">
        <v>18</v>
      </c>
      <c r="I52" s="75">
        <f t="shared" ref="I52:I62" si="12">G52+H52</f>
        <v>38</v>
      </c>
      <c r="J52" s="74">
        <v>9508011235</v>
      </c>
      <c r="K52" s="74" t="s">
        <v>91</v>
      </c>
      <c r="L52" s="74" t="s">
        <v>92</v>
      </c>
      <c r="M52" s="74">
        <v>8751858463</v>
      </c>
      <c r="N52" s="74" t="s">
        <v>350</v>
      </c>
      <c r="O52" s="74">
        <v>7399371232</v>
      </c>
      <c r="P52" s="24">
        <v>43412</v>
      </c>
      <c r="Q52" s="18" t="s">
        <v>106</v>
      </c>
      <c r="R52" s="18">
        <v>17</v>
      </c>
      <c r="S52" s="18" t="s">
        <v>754</v>
      </c>
      <c r="T52" s="18"/>
    </row>
    <row r="53" spans="1:20">
      <c r="A53" s="4">
        <v>49</v>
      </c>
      <c r="B53" s="17" t="s">
        <v>67</v>
      </c>
      <c r="C53" s="74" t="s">
        <v>349</v>
      </c>
      <c r="D53" s="55" t="s">
        <v>27</v>
      </c>
      <c r="E53" s="56">
        <v>18120609901</v>
      </c>
      <c r="F53" s="55" t="s">
        <v>85</v>
      </c>
      <c r="G53" s="56">
        <v>32</v>
      </c>
      <c r="H53" s="56">
        <v>20</v>
      </c>
      <c r="I53" s="68">
        <f t="shared" si="12"/>
        <v>52</v>
      </c>
      <c r="J53" s="55">
        <v>9577250979</v>
      </c>
      <c r="K53" s="74" t="s">
        <v>91</v>
      </c>
      <c r="L53" s="74" t="s">
        <v>92</v>
      </c>
      <c r="M53" s="74">
        <v>8751858463</v>
      </c>
      <c r="N53" s="74" t="s">
        <v>350</v>
      </c>
      <c r="O53" s="74">
        <v>7399371232</v>
      </c>
      <c r="P53" s="24">
        <v>43413</v>
      </c>
      <c r="Q53" s="18" t="s">
        <v>107</v>
      </c>
      <c r="R53" s="18">
        <v>18</v>
      </c>
      <c r="S53" s="18" t="s">
        <v>754</v>
      </c>
      <c r="T53" s="18"/>
    </row>
    <row r="54" spans="1:20">
      <c r="A54" s="4">
        <v>50</v>
      </c>
      <c r="B54" s="17" t="s">
        <v>67</v>
      </c>
      <c r="C54" s="74" t="s">
        <v>351</v>
      </c>
      <c r="D54" s="74" t="s">
        <v>29</v>
      </c>
      <c r="E54" s="73">
        <v>257</v>
      </c>
      <c r="F54" s="74" t="s">
        <v>84</v>
      </c>
      <c r="G54" s="73">
        <v>17</v>
      </c>
      <c r="H54" s="73">
        <v>13</v>
      </c>
      <c r="I54" s="75">
        <f t="shared" si="12"/>
        <v>30</v>
      </c>
      <c r="J54" s="74">
        <v>9613955969</v>
      </c>
      <c r="K54" s="74" t="s">
        <v>91</v>
      </c>
      <c r="L54" s="74" t="s">
        <v>92</v>
      </c>
      <c r="M54" s="74">
        <v>8751858463</v>
      </c>
      <c r="N54" s="74" t="s">
        <v>141</v>
      </c>
      <c r="O54" s="74">
        <v>9530123071</v>
      </c>
      <c r="P54" s="24">
        <v>43413</v>
      </c>
      <c r="Q54" s="18" t="s">
        <v>107</v>
      </c>
      <c r="R54" s="18">
        <v>18</v>
      </c>
      <c r="S54" s="18" t="s">
        <v>754</v>
      </c>
      <c r="T54" s="18"/>
    </row>
    <row r="55" spans="1:20">
      <c r="A55" s="4">
        <v>51</v>
      </c>
      <c r="B55" s="17" t="s">
        <v>67</v>
      </c>
      <c r="C55" s="74" t="s">
        <v>143</v>
      </c>
      <c r="D55" s="74" t="s">
        <v>29</v>
      </c>
      <c r="E55" s="73">
        <v>258</v>
      </c>
      <c r="F55" s="74" t="s">
        <v>84</v>
      </c>
      <c r="G55" s="73">
        <v>21</v>
      </c>
      <c r="H55" s="73">
        <v>23</v>
      </c>
      <c r="I55" s="75">
        <f t="shared" si="12"/>
        <v>44</v>
      </c>
      <c r="J55" s="74">
        <v>9613976298</v>
      </c>
      <c r="K55" s="74" t="s">
        <v>91</v>
      </c>
      <c r="L55" s="74" t="s">
        <v>92</v>
      </c>
      <c r="M55" s="74">
        <v>8751858463</v>
      </c>
      <c r="N55" s="74" t="s">
        <v>352</v>
      </c>
      <c r="O55" s="74">
        <v>7399884833</v>
      </c>
      <c r="P55" s="24">
        <v>43414</v>
      </c>
      <c r="Q55" s="18" t="s">
        <v>108</v>
      </c>
      <c r="R55" s="18">
        <v>18</v>
      </c>
      <c r="S55" s="18" t="s">
        <v>754</v>
      </c>
      <c r="T55" s="18"/>
    </row>
    <row r="56" spans="1:20">
      <c r="A56" s="4">
        <v>52</v>
      </c>
      <c r="B56" s="17" t="s">
        <v>67</v>
      </c>
      <c r="C56" s="74" t="s">
        <v>144</v>
      </c>
      <c r="D56" s="74" t="s">
        <v>29</v>
      </c>
      <c r="E56" s="73">
        <v>260</v>
      </c>
      <c r="F56" s="74" t="s">
        <v>84</v>
      </c>
      <c r="G56" s="73">
        <v>18</v>
      </c>
      <c r="H56" s="73">
        <v>20</v>
      </c>
      <c r="I56" s="75">
        <f t="shared" si="12"/>
        <v>38</v>
      </c>
      <c r="J56" s="74">
        <v>9859245882</v>
      </c>
      <c r="K56" s="74" t="s">
        <v>91</v>
      </c>
      <c r="L56" s="74" t="s">
        <v>92</v>
      </c>
      <c r="M56" s="74">
        <v>8751858463</v>
      </c>
      <c r="N56" s="74" t="s">
        <v>352</v>
      </c>
      <c r="O56" s="74">
        <v>7399884833</v>
      </c>
      <c r="P56" s="24">
        <v>43416</v>
      </c>
      <c r="Q56" s="18" t="s">
        <v>109</v>
      </c>
      <c r="R56" s="18">
        <v>18</v>
      </c>
      <c r="S56" s="18" t="s">
        <v>754</v>
      </c>
      <c r="T56" s="18"/>
    </row>
    <row r="57" spans="1:20">
      <c r="A57" s="4">
        <v>53</v>
      </c>
      <c r="B57" s="17" t="s">
        <v>67</v>
      </c>
      <c r="C57" s="55" t="s">
        <v>353</v>
      </c>
      <c r="D57" s="55" t="s">
        <v>27</v>
      </c>
      <c r="E57" s="56">
        <v>18120609904</v>
      </c>
      <c r="F57" s="55" t="s">
        <v>88</v>
      </c>
      <c r="G57" s="56">
        <v>45</v>
      </c>
      <c r="H57" s="56">
        <v>50</v>
      </c>
      <c r="I57" s="75">
        <f t="shared" si="12"/>
        <v>95</v>
      </c>
      <c r="J57" s="55">
        <v>9859955866</v>
      </c>
      <c r="K57" s="74" t="s">
        <v>91</v>
      </c>
      <c r="L57" s="74" t="s">
        <v>92</v>
      </c>
      <c r="M57" s="74">
        <v>8751858463</v>
      </c>
      <c r="N57" s="74" t="s">
        <v>352</v>
      </c>
      <c r="O57" s="74">
        <v>7399884833</v>
      </c>
      <c r="P57" s="24">
        <v>43416</v>
      </c>
      <c r="Q57" s="18" t="s">
        <v>109</v>
      </c>
      <c r="R57" s="18">
        <v>18</v>
      </c>
      <c r="S57" s="18" t="s">
        <v>754</v>
      </c>
      <c r="T57" s="18"/>
    </row>
    <row r="58" spans="1:20">
      <c r="A58" s="4">
        <v>54</v>
      </c>
      <c r="B58" s="17" t="s">
        <v>67</v>
      </c>
      <c r="C58" s="55" t="s">
        <v>354</v>
      </c>
      <c r="D58" s="55" t="s">
        <v>27</v>
      </c>
      <c r="E58" s="56">
        <v>18120609905</v>
      </c>
      <c r="F58" s="55" t="s">
        <v>89</v>
      </c>
      <c r="G58" s="56">
        <v>51</v>
      </c>
      <c r="H58" s="19">
        <v>30</v>
      </c>
      <c r="I58" s="75">
        <f t="shared" si="12"/>
        <v>81</v>
      </c>
      <c r="J58" s="55">
        <v>9854462594</v>
      </c>
      <c r="K58" s="74" t="s">
        <v>91</v>
      </c>
      <c r="L58" s="74" t="s">
        <v>92</v>
      </c>
      <c r="M58" s="74">
        <v>8751858463</v>
      </c>
      <c r="N58" s="74" t="s">
        <v>350</v>
      </c>
      <c r="O58" s="18">
        <v>7399371232</v>
      </c>
      <c r="P58" s="24">
        <v>43418</v>
      </c>
      <c r="Q58" s="18" t="s">
        <v>105</v>
      </c>
      <c r="R58" s="18">
        <v>18</v>
      </c>
      <c r="S58" s="18" t="s">
        <v>754</v>
      </c>
      <c r="T58" s="18"/>
    </row>
    <row r="59" spans="1:20">
      <c r="A59" s="4">
        <v>55</v>
      </c>
      <c r="B59" s="17" t="s">
        <v>67</v>
      </c>
      <c r="C59" s="55" t="s">
        <v>354</v>
      </c>
      <c r="D59" s="55" t="s">
        <v>27</v>
      </c>
      <c r="E59" s="56">
        <v>18120609908</v>
      </c>
      <c r="F59" s="55" t="s">
        <v>89</v>
      </c>
      <c r="G59" s="56">
        <v>45</v>
      </c>
      <c r="H59" s="56">
        <v>32</v>
      </c>
      <c r="I59" s="75">
        <f t="shared" si="12"/>
        <v>77</v>
      </c>
      <c r="J59" s="55">
        <v>9859245882</v>
      </c>
      <c r="K59" s="74" t="s">
        <v>91</v>
      </c>
      <c r="L59" s="74" t="s">
        <v>92</v>
      </c>
      <c r="M59" s="74">
        <v>8751858463</v>
      </c>
      <c r="N59" s="18" t="s">
        <v>141</v>
      </c>
      <c r="O59" s="18">
        <v>9530123071</v>
      </c>
      <c r="P59" s="24">
        <v>43419</v>
      </c>
      <c r="Q59" s="18" t="s">
        <v>106</v>
      </c>
      <c r="R59" s="18">
        <v>18</v>
      </c>
      <c r="S59" s="18" t="s">
        <v>754</v>
      </c>
      <c r="T59" s="18"/>
    </row>
    <row r="60" spans="1:20">
      <c r="A60" s="4">
        <v>56</v>
      </c>
      <c r="B60" s="17" t="s">
        <v>67</v>
      </c>
      <c r="C60" s="55" t="s">
        <v>355</v>
      </c>
      <c r="D60" s="55" t="s">
        <v>27</v>
      </c>
      <c r="E60" s="56">
        <v>18120609908</v>
      </c>
      <c r="F60" s="55" t="s">
        <v>88</v>
      </c>
      <c r="G60" s="56"/>
      <c r="H60" s="56">
        <v>54</v>
      </c>
      <c r="I60" s="75">
        <f t="shared" si="12"/>
        <v>54</v>
      </c>
      <c r="J60" s="55">
        <v>9859245882</v>
      </c>
      <c r="K60" s="74" t="s">
        <v>91</v>
      </c>
      <c r="L60" s="74" t="s">
        <v>92</v>
      </c>
      <c r="M60" s="74">
        <v>8751858463</v>
      </c>
      <c r="N60" s="18" t="s">
        <v>141</v>
      </c>
      <c r="O60" s="18">
        <v>9530123071</v>
      </c>
      <c r="P60" s="24">
        <v>43420</v>
      </c>
      <c r="Q60" s="18" t="s">
        <v>107</v>
      </c>
      <c r="R60" s="18">
        <v>18</v>
      </c>
      <c r="S60" s="18" t="s">
        <v>754</v>
      </c>
      <c r="T60" s="18"/>
    </row>
    <row r="61" spans="1:20">
      <c r="A61" s="4">
        <v>57</v>
      </c>
      <c r="B61" s="17" t="s">
        <v>67</v>
      </c>
      <c r="C61" s="55" t="s">
        <v>356</v>
      </c>
      <c r="D61" s="55" t="s">
        <v>27</v>
      </c>
      <c r="E61" s="56">
        <v>18120609811</v>
      </c>
      <c r="F61" s="55" t="s">
        <v>85</v>
      </c>
      <c r="G61" s="56">
        <v>21</v>
      </c>
      <c r="H61" s="56">
        <v>14</v>
      </c>
      <c r="I61" s="75">
        <f t="shared" si="12"/>
        <v>35</v>
      </c>
      <c r="J61" s="55">
        <v>9859103541</v>
      </c>
      <c r="K61" s="74" t="s">
        <v>91</v>
      </c>
      <c r="L61" s="74" t="s">
        <v>92</v>
      </c>
      <c r="M61" s="74">
        <v>8751858463</v>
      </c>
      <c r="N61" s="18" t="s">
        <v>141</v>
      </c>
      <c r="O61" s="18">
        <v>9530123071</v>
      </c>
      <c r="P61" s="24">
        <v>43420</v>
      </c>
      <c r="Q61" s="18" t="s">
        <v>107</v>
      </c>
      <c r="R61" s="18">
        <v>18</v>
      </c>
      <c r="S61" s="18" t="s">
        <v>754</v>
      </c>
      <c r="T61" s="18"/>
    </row>
    <row r="62" spans="1:20">
      <c r="A62" s="4">
        <v>58</v>
      </c>
      <c r="B62" s="17" t="s">
        <v>67</v>
      </c>
      <c r="C62" s="55" t="s">
        <v>357</v>
      </c>
      <c r="D62" s="55" t="s">
        <v>27</v>
      </c>
      <c r="E62" s="56">
        <v>18120609903</v>
      </c>
      <c r="F62" s="55" t="s">
        <v>85</v>
      </c>
      <c r="G62" s="56">
        <v>20</v>
      </c>
      <c r="H62" s="56">
        <v>16</v>
      </c>
      <c r="I62" s="75">
        <f t="shared" si="12"/>
        <v>36</v>
      </c>
      <c r="J62" s="55">
        <v>9859860389</v>
      </c>
      <c r="K62" s="74" t="s">
        <v>91</v>
      </c>
      <c r="L62" s="74" t="s">
        <v>92</v>
      </c>
      <c r="M62" s="74">
        <v>8751858463</v>
      </c>
      <c r="N62" s="18" t="s">
        <v>142</v>
      </c>
      <c r="O62" s="18">
        <v>9613083973</v>
      </c>
      <c r="P62" s="24">
        <v>43421</v>
      </c>
      <c r="Q62" s="18" t="s">
        <v>108</v>
      </c>
      <c r="R62" s="18">
        <v>18</v>
      </c>
      <c r="S62" s="18" t="s">
        <v>754</v>
      </c>
      <c r="T62" s="18"/>
    </row>
    <row r="63" spans="1:20">
      <c r="A63" s="4">
        <v>59</v>
      </c>
      <c r="B63" s="17" t="s">
        <v>67</v>
      </c>
      <c r="C63" s="55" t="s">
        <v>358</v>
      </c>
      <c r="D63" s="55" t="s">
        <v>27</v>
      </c>
      <c r="E63" s="56">
        <v>18120609808</v>
      </c>
      <c r="F63" s="55" t="s">
        <v>89</v>
      </c>
      <c r="G63" s="56">
        <v>75</v>
      </c>
      <c r="H63" s="56">
        <v>65</v>
      </c>
      <c r="I63" s="75">
        <f t="shared" ref="I63:I67" si="13">G63+H63</f>
        <v>140</v>
      </c>
      <c r="J63" s="55">
        <v>9957403561</v>
      </c>
      <c r="K63" s="74" t="s">
        <v>91</v>
      </c>
      <c r="L63" s="74" t="s">
        <v>92</v>
      </c>
      <c r="M63" s="74">
        <v>8751858463</v>
      </c>
      <c r="N63" s="18" t="s">
        <v>352</v>
      </c>
      <c r="O63" s="18">
        <v>7399884833</v>
      </c>
      <c r="P63" s="24">
        <v>43423</v>
      </c>
      <c r="Q63" s="18" t="s">
        <v>109</v>
      </c>
      <c r="R63" s="18">
        <v>18</v>
      </c>
      <c r="S63" s="18" t="s">
        <v>754</v>
      </c>
      <c r="T63" s="18"/>
    </row>
    <row r="64" spans="1:20" ht="31.5">
      <c r="A64" s="4">
        <v>60</v>
      </c>
      <c r="B64" s="17" t="s">
        <v>67</v>
      </c>
      <c r="C64" s="64" t="s">
        <v>359</v>
      </c>
      <c r="D64" s="55" t="s">
        <v>27</v>
      </c>
      <c r="E64" s="56">
        <v>18120609803</v>
      </c>
      <c r="F64" s="64" t="s">
        <v>88</v>
      </c>
      <c r="G64" s="65">
        <v>34</v>
      </c>
      <c r="H64" s="65">
        <v>28</v>
      </c>
      <c r="I64" s="75">
        <f t="shared" si="13"/>
        <v>62</v>
      </c>
      <c r="J64" s="64">
        <v>7399296723</v>
      </c>
      <c r="K64" s="74" t="s">
        <v>91</v>
      </c>
      <c r="L64" s="74" t="s">
        <v>92</v>
      </c>
      <c r="M64" s="74">
        <v>8751858463</v>
      </c>
      <c r="N64" s="18" t="s">
        <v>352</v>
      </c>
      <c r="O64" s="18">
        <v>7399884833</v>
      </c>
      <c r="P64" s="24">
        <v>43424</v>
      </c>
      <c r="Q64" s="18" t="s">
        <v>104</v>
      </c>
      <c r="R64" s="18">
        <v>18</v>
      </c>
      <c r="S64" s="18" t="s">
        <v>754</v>
      </c>
      <c r="T64" s="18"/>
    </row>
    <row r="65" spans="1:20" ht="31.5">
      <c r="A65" s="4">
        <v>61</v>
      </c>
      <c r="B65" s="17" t="s">
        <v>67</v>
      </c>
      <c r="C65" s="64" t="s">
        <v>360</v>
      </c>
      <c r="D65" s="64" t="s">
        <v>27</v>
      </c>
      <c r="E65" s="56">
        <v>18120609802</v>
      </c>
      <c r="F65" s="64" t="s">
        <v>85</v>
      </c>
      <c r="G65" s="65">
        <v>18</v>
      </c>
      <c r="H65" s="65">
        <v>15</v>
      </c>
      <c r="I65" s="75">
        <f t="shared" si="13"/>
        <v>33</v>
      </c>
      <c r="J65" s="64">
        <v>7399406598</v>
      </c>
      <c r="K65" s="74" t="s">
        <v>91</v>
      </c>
      <c r="L65" s="74" t="s">
        <v>92</v>
      </c>
      <c r="M65" s="74">
        <v>8751858463</v>
      </c>
      <c r="N65" s="18" t="s">
        <v>352</v>
      </c>
      <c r="O65" s="18">
        <v>7399884833</v>
      </c>
      <c r="P65" s="24">
        <v>43424</v>
      </c>
      <c r="Q65" s="18" t="s">
        <v>104</v>
      </c>
      <c r="R65" s="18">
        <v>18</v>
      </c>
      <c r="S65" s="18" t="s">
        <v>754</v>
      </c>
      <c r="T65" s="18"/>
    </row>
    <row r="66" spans="1:20">
      <c r="A66" s="4">
        <v>62</v>
      </c>
      <c r="B66" s="17" t="s">
        <v>67</v>
      </c>
      <c r="C66" s="64" t="s">
        <v>143</v>
      </c>
      <c r="D66" s="64" t="s">
        <v>29</v>
      </c>
      <c r="E66" s="65">
        <v>47</v>
      </c>
      <c r="F66" s="64" t="s">
        <v>84</v>
      </c>
      <c r="G66" s="65">
        <v>19</v>
      </c>
      <c r="H66" s="65">
        <v>20</v>
      </c>
      <c r="I66" s="75">
        <f t="shared" si="13"/>
        <v>39</v>
      </c>
      <c r="J66" s="64">
        <v>9613976298</v>
      </c>
      <c r="K66" s="74" t="s">
        <v>91</v>
      </c>
      <c r="L66" s="74" t="s">
        <v>92</v>
      </c>
      <c r="M66" s="74">
        <v>8751858463</v>
      </c>
      <c r="N66" s="18" t="s">
        <v>352</v>
      </c>
      <c r="O66" s="18">
        <v>7399884833</v>
      </c>
      <c r="P66" s="24">
        <v>43425</v>
      </c>
      <c r="Q66" s="18" t="s">
        <v>105</v>
      </c>
      <c r="R66" s="18">
        <v>18</v>
      </c>
      <c r="S66" s="18" t="s">
        <v>754</v>
      </c>
      <c r="T66" s="18"/>
    </row>
    <row r="67" spans="1:20">
      <c r="A67" s="4">
        <v>63</v>
      </c>
      <c r="B67" s="17" t="s">
        <v>67</v>
      </c>
      <c r="C67" s="64" t="s">
        <v>361</v>
      </c>
      <c r="D67" s="64" t="s">
        <v>27</v>
      </c>
      <c r="E67" s="65">
        <v>18120609767</v>
      </c>
      <c r="F67" s="64" t="s">
        <v>85</v>
      </c>
      <c r="G67" s="65">
        <v>20</v>
      </c>
      <c r="H67" s="65">
        <v>21</v>
      </c>
      <c r="I67" s="75">
        <f t="shared" si="13"/>
        <v>41</v>
      </c>
      <c r="J67" s="64">
        <v>9854931145</v>
      </c>
      <c r="K67" s="74" t="s">
        <v>91</v>
      </c>
      <c r="L67" s="74" t="s">
        <v>92</v>
      </c>
      <c r="M67" s="74">
        <v>8751858463</v>
      </c>
      <c r="N67" s="18" t="s">
        <v>362</v>
      </c>
      <c r="O67" s="58">
        <v>9706932831</v>
      </c>
      <c r="P67" s="24">
        <v>43425</v>
      </c>
      <c r="Q67" s="18" t="s">
        <v>105</v>
      </c>
      <c r="R67" s="18">
        <v>18</v>
      </c>
      <c r="S67" s="18" t="s">
        <v>754</v>
      </c>
      <c r="T67" s="18"/>
    </row>
    <row r="68" spans="1:20">
      <c r="A68" s="4">
        <v>64</v>
      </c>
      <c r="B68" s="17" t="s">
        <v>67</v>
      </c>
      <c r="C68" s="18" t="s">
        <v>319</v>
      </c>
      <c r="D68" s="18" t="s">
        <v>27</v>
      </c>
      <c r="E68" s="19">
        <v>18126616803</v>
      </c>
      <c r="F68" s="18" t="s">
        <v>85</v>
      </c>
      <c r="G68" s="19">
        <v>27</v>
      </c>
      <c r="H68" s="19">
        <v>20</v>
      </c>
      <c r="I68" s="17">
        <f t="shared" ref="I68:I75" si="14">+G68+H68</f>
        <v>47</v>
      </c>
      <c r="J68" s="18">
        <v>9954903193</v>
      </c>
      <c r="K68" s="18" t="s">
        <v>91</v>
      </c>
      <c r="L68" s="18" t="s">
        <v>92</v>
      </c>
      <c r="M68" s="18">
        <v>8751858463</v>
      </c>
      <c r="N68" s="18" t="s">
        <v>318</v>
      </c>
      <c r="O68" s="18">
        <v>8471927195</v>
      </c>
      <c r="P68" s="24">
        <v>43426</v>
      </c>
      <c r="Q68" s="18" t="s">
        <v>106</v>
      </c>
      <c r="R68" s="18">
        <v>18</v>
      </c>
      <c r="S68" s="18" t="s">
        <v>754</v>
      </c>
      <c r="T68" s="18"/>
    </row>
    <row r="69" spans="1:20">
      <c r="A69" s="4">
        <v>65</v>
      </c>
      <c r="B69" s="17" t="s">
        <v>67</v>
      </c>
      <c r="C69" s="58" t="s">
        <v>320</v>
      </c>
      <c r="D69" s="58" t="s">
        <v>29</v>
      </c>
      <c r="E69" s="59">
        <v>128</v>
      </c>
      <c r="F69" s="58" t="s">
        <v>84</v>
      </c>
      <c r="G69" s="59">
        <v>15</v>
      </c>
      <c r="H69" s="59">
        <v>13</v>
      </c>
      <c r="I69" s="67">
        <f t="shared" si="14"/>
        <v>28</v>
      </c>
      <c r="J69" s="58">
        <v>9854602500</v>
      </c>
      <c r="K69" s="58" t="s">
        <v>91</v>
      </c>
      <c r="L69" s="18" t="s">
        <v>92</v>
      </c>
      <c r="M69" s="18">
        <v>8751858463</v>
      </c>
      <c r="N69" s="18" t="s">
        <v>318</v>
      </c>
      <c r="O69" s="18">
        <v>8471927195</v>
      </c>
      <c r="P69" s="24">
        <v>43426</v>
      </c>
      <c r="Q69" s="18" t="s">
        <v>106</v>
      </c>
      <c r="R69" s="18">
        <v>18</v>
      </c>
      <c r="S69" s="18" t="s">
        <v>754</v>
      </c>
      <c r="T69" s="18"/>
    </row>
    <row r="70" spans="1:20">
      <c r="A70" s="4">
        <v>66</v>
      </c>
      <c r="B70" s="17" t="s">
        <v>67</v>
      </c>
      <c r="C70" s="58" t="s">
        <v>321</v>
      </c>
      <c r="D70" s="58" t="s">
        <v>27</v>
      </c>
      <c r="E70" s="59">
        <v>18120609504</v>
      </c>
      <c r="F70" s="58" t="s">
        <v>85</v>
      </c>
      <c r="G70" s="59">
        <v>20</v>
      </c>
      <c r="H70" s="59">
        <v>15</v>
      </c>
      <c r="I70" s="67">
        <f t="shared" si="14"/>
        <v>35</v>
      </c>
      <c r="J70" s="58">
        <v>8724815679</v>
      </c>
      <c r="K70" s="58" t="s">
        <v>91</v>
      </c>
      <c r="L70" s="18" t="s">
        <v>92</v>
      </c>
      <c r="M70" s="18">
        <v>8751858463</v>
      </c>
      <c r="N70" s="18" t="s">
        <v>318</v>
      </c>
      <c r="O70" s="18">
        <v>8471927195</v>
      </c>
      <c r="P70" s="24">
        <v>43430</v>
      </c>
      <c r="Q70" s="18" t="s">
        <v>109</v>
      </c>
      <c r="R70" s="18">
        <v>18</v>
      </c>
      <c r="S70" s="18" t="s">
        <v>754</v>
      </c>
      <c r="T70" s="18"/>
    </row>
    <row r="71" spans="1:20">
      <c r="A71" s="4">
        <v>67</v>
      </c>
      <c r="B71" s="17" t="s">
        <v>67</v>
      </c>
      <c r="C71" s="58" t="s">
        <v>322</v>
      </c>
      <c r="D71" s="58" t="s">
        <v>27</v>
      </c>
      <c r="E71" s="59">
        <v>18120609602</v>
      </c>
      <c r="F71" s="58" t="s">
        <v>85</v>
      </c>
      <c r="G71" s="59">
        <v>17</v>
      </c>
      <c r="H71" s="59">
        <v>18</v>
      </c>
      <c r="I71" s="67">
        <f t="shared" si="14"/>
        <v>35</v>
      </c>
      <c r="J71" s="58">
        <v>9854325302</v>
      </c>
      <c r="K71" s="58" t="s">
        <v>91</v>
      </c>
      <c r="L71" s="18" t="s">
        <v>92</v>
      </c>
      <c r="M71" s="18">
        <v>8751858463</v>
      </c>
      <c r="N71" s="18" t="s">
        <v>323</v>
      </c>
      <c r="O71" s="18">
        <v>8011630943</v>
      </c>
      <c r="P71" s="24">
        <v>43430</v>
      </c>
      <c r="Q71" s="18" t="s">
        <v>109</v>
      </c>
      <c r="R71" s="18">
        <v>18</v>
      </c>
      <c r="S71" s="18" t="s">
        <v>754</v>
      </c>
      <c r="T71" s="18"/>
    </row>
    <row r="72" spans="1:20">
      <c r="A72" s="4">
        <v>68</v>
      </c>
      <c r="B72" s="17" t="s">
        <v>67</v>
      </c>
      <c r="C72" s="58" t="s">
        <v>324</v>
      </c>
      <c r="D72" s="58" t="s">
        <v>29</v>
      </c>
      <c r="E72" s="59">
        <v>44</v>
      </c>
      <c r="F72" s="58" t="s">
        <v>84</v>
      </c>
      <c r="G72" s="59">
        <v>17</v>
      </c>
      <c r="H72" s="59">
        <v>15</v>
      </c>
      <c r="I72" s="67">
        <f t="shared" si="14"/>
        <v>32</v>
      </c>
      <c r="J72" s="58">
        <v>9577016867</v>
      </c>
      <c r="K72" s="58" t="s">
        <v>91</v>
      </c>
      <c r="L72" s="18" t="s">
        <v>92</v>
      </c>
      <c r="M72" s="18">
        <v>8751858463</v>
      </c>
      <c r="N72" s="18" t="s">
        <v>323</v>
      </c>
      <c r="O72" s="18">
        <v>8011630943</v>
      </c>
      <c r="P72" s="24">
        <v>43431</v>
      </c>
      <c r="Q72" s="18" t="s">
        <v>104</v>
      </c>
      <c r="R72" s="18">
        <v>18</v>
      </c>
      <c r="S72" s="18" t="s">
        <v>754</v>
      </c>
      <c r="T72" s="18"/>
    </row>
    <row r="73" spans="1:20">
      <c r="A73" s="4">
        <v>69</v>
      </c>
      <c r="B73" s="17" t="s">
        <v>67</v>
      </c>
      <c r="C73" s="58" t="s">
        <v>325</v>
      </c>
      <c r="D73" s="58" t="s">
        <v>27</v>
      </c>
      <c r="E73" s="59">
        <v>18120616804</v>
      </c>
      <c r="F73" s="58" t="s">
        <v>85</v>
      </c>
      <c r="G73" s="59">
        <v>25</v>
      </c>
      <c r="H73" s="59">
        <v>23</v>
      </c>
      <c r="I73" s="67">
        <f t="shared" si="14"/>
        <v>48</v>
      </c>
      <c r="J73" s="58">
        <v>8822689887</v>
      </c>
      <c r="K73" s="58" t="s">
        <v>91</v>
      </c>
      <c r="L73" s="18" t="s">
        <v>92</v>
      </c>
      <c r="M73" s="18">
        <v>8751858463</v>
      </c>
      <c r="N73" s="18" t="s">
        <v>323</v>
      </c>
      <c r="O73" s="18">
        <v>8011630943</v>
      </c>
      <c r="P73" s="24">
        <v>43432</v>
      </c>
      <c r="Q73" s="18" t="s">
        <v>105</v>
      </c>
      <c r="R73" s="18">
        <v>18</v>
      </c>
      <c r="S73" s="18" t="s">
        <v>754</v>
      </c>
      <c r="T73" s="18"/>
    </row>
    <row r="74" spans="1:20" ht="18">
      <c r="A74" s="4">
        <v>70</v>
      </c>
      <c r="B74" s="17" t="s">
        <v>67</v>
      </c>
      <c r="C74" s="18" t="s">
        <v>327</v>
      </c>
      <c r="D74" s="58" t="s">
        <v>27</v>
      </c>
      <c r="E74" s="59">
        <v>18120616901</v>
      </c>
      <c r="F74" s="58" t="s">
        <v>85</v>
      </c>
      <c r="G74" s="59">
        <v>18</v>
      </c>
      <c r="H74" s="59">
        <v>16</v>
      </c>
      <c r="I74" s="67">
        <f t="shared" si="14"/>
        <v>34</v>
      </c>
      <c r="J74" s="69">
        <v>7399524817</v>
      </c>
      <c r="K74" s="58" t="s">
        <v>91</v>
      </c>
      <c r="L74" s="18" t="s">
        <v>92</v>
      </c>
      <c r="M74" s="18">
        <v>8751858463</v>
      </c>
      <c r="N74" s="18" t="s">
        <v>326</v>
      </c>
      <c r="O74" s="18">
        <v>8011492078</v>
      </c>
      <c r="P74" s="24">
        <v>43433</v>
      </c>
      <c r="Q74" s="18" t="s">
        <v>106</v>
      </c>
      <c r="R74" s="18">
        <v>18</v>
      </c>
      <c r="S74" s="18" t="s">
        <v>754</v>
      </c>
      <c r="T74" s="18"/>
    </row>
    <row r="75" spans="1:20" ht="18">
      <c r="A75" s="4">
        <v>71</v>
      </c>
      <c r="B75" s="17" t="s">
        <v>67</v>
      </c>
      <c r="C75" s="66" t="s">
        <v>328</v>
      </c>
      <c r="D75" s="58" t="s">
        <v>27</v>
      </c>
      <c r="E75" s="59">
        <v>18120617402</v>
      </c>
      <c r="F75" s="58" t="s">
        <v>85</v>
      </c>
      <c r="G75" s="59">
        <v>18</v>
      </c>
      <c r="H75" s="59">
        <v>19</v>
      </c>
      <c r="I75" s="67">
        <f t="shared" si="14"/>
        <v>37</v>
      </c>
      <c r="J75" s="69">
        <v>7399524814</v>
      </c>
      <c r="K75" s="58" t="s">
        <v>91</v>
      </c>
      <c r="L75" s="18" t="s">
        <v>92</v>
      </c>
      <c r="M75" s="18">
        <v>8751858463</v>
      </c>
      <c r="N75" s="18" t="s">
        <v>326</v>
      </c>
      <c r="O75" s="18">
        <v>8011492078</v>
      </c>
      <c r="P75" s="24">
        <v>43434</v>
      </c>
      <c r="Q75" s="18" t="s">
        <v>107</v>
      </c>
      <c r="R75" s="18">
        <v>18</v>
      </c>
      <c r="S75" s="18" t="s">
        <v>754</v>
      </c>
      <c r="T75" s="18"/>
    </row>
    <row r="76" spans="1:20">
      <c r="A76" s="4">
        <v>72</v>
      </c>
      <c r="B76" s="17" t="s">
        <v>67</v>
      </c>
      <c r="C76" s="64"/>
      <c r="D76" s="64"/>
      <c r="E76" s="56"/>
      <c r="F76" s="64"/>
      <c r="G76" s="65"/>
      <c r="H76" s="65"/>
      <c r="I76" s="75"/>
      <c r="J76" s="64"/>
      <c r="K76" s="74"/>
      <c r="L76" s="74"/>
      <c r="M76" s="74"/>
      <c r="N76" s="18"/>
      <c r="O76" s="18"/>
      <c r="P76" s="24"/>
      <c r="Q76" s="18"/>
      <c r="R76" s="18"/>
      <c r="S76" s="18"/>
      <c r="T76" s="18"/>
    </row>
    <row r="77" spans="1:20">
      <c r="A77" s="4">
        <v>73</v>
      </c>
      <c r="B77" s="17" t="s">
        <v>67</v>
      </c>
      <c r="C77" s="64"/>
      <c r="D77" s="64"/>
      <c r="E77" s="65"/>
      <c r="F77" s="64"/>
      <c r="G77" s="65"/>
      <c r="H77" s="65"/>
      <c r="I77" s="75"/>
      <c r="J77" s="64"/>
      <c r="K77" s="74"/>
      <c r="L77" s="74"/>
      <c r="M77" s="74"/>
      <c r="N77" s="18"/>
      <c r="O77" s="18"/>
      <c r="P77" s="24"/>
      <c r="Q77" s="18"/>
      <c r="R77" s="18"/>
      <c r="S77" s="18"/>
      <c r="T77" s="18"/>
    </row>
    <row r="78" spans="1:20">
      <c r="A78" s="4">
        <v>74</v>
      </c>
      <c r="B78" s="17" t="s">
        <v>67</v>
      </c>
      <c r="C78" s="64"/>
      <c r="D78" s="64"/>
      <c r="E78" s="65"/>
      <c r="F78" s="64"/>
      <c r="G78" s="65"/>
      <c r="H78" s="65"/>
      <c r="I78" s="75"/>
      <c r="J78" s="64"/>
      <c r="K78" s="74"/>
      <c r="L78" s="74"/>
      <c r="M78" s="74"/>
      <c r="N78" s="18"/>
      <c r="O78" s="58"/>
      <c r="P78" s="24"/>
      <c r="Q78" s="18"/>
      <c r="R78" s="18"/>
      <c r="S78" s="18"/>
      <c r="T78" s="18"/>
    </row>
    <row r="79" spans="1:20">
      <c r="A79" s="4">
        <v>75</v>
      </c>
      <c r="B79" s="17" t="s">
        <v>67</v>
      </c>
      <c r="C79" s="58"/>
      <c r="D79" s="58"/>
      <c r="E79" s="78"/>
      <c r="F79" s="58"/>
      <c r="G79" s="65"/>
      <c r="H79" s="65"/>
      <c r="I79" s="71"/>
      <c r="J79" s="58"/>
      <c r="K79" s="18"/>
      <c r="L79" s="18"/>
      <c r="M79" s="18"/>
      <c r="N79" s="18"/>
      <c r="O79" s="18"/>
      <c r="P79" s="24"/>
      <c r="Q79" s="18"/>
      <c r="R79" s="18"/>
      <c r="S79" s="18"/>
      <c r="T79" s="18"/>
    </row>
    <row r="80" spans="1:20">
      <c r="A80" s="4">
        <v>76</v>
      </c>
      <c r="B80" s="17" t="s">
        <v>67</v>
      </c>
      <c r="C80" s="78"/>
      <c r="D80" s="58"/>
      <c r="E80" s="78"/>
      <c r="F80" s="58"/>
      <c r="G80" s="65"/>
      <c r="H80" s="65"/>
      <c r="I80" s="71"/>
      <c r="J80" s="58"/>
      <c r="K80" s="18"/>
      <c r="L80" s="18"/>
      <c r="M80" s="18"/>
      <c r="N80" s="18"/>
      <c r="O80" s="18"/>
      <c r="P80" s="24"/>
      <c r="Q80" s="18"/>
      <c r="R80" s="18"/>
      <c r="S80" s="18"/>
      <c r="T80" s="18"/>
    </row>
    <row r="81" spans="1:20">
      <c r="A81" s="4">
        <v>77</v>
      </c>
      <c r="B81" s="17" t="s">
        <v>66</v>
      </c>
      <c r="C81" s="58"/>
      <c r="D81" s="58"/>
      <c r="E81" s="59"/>
      <c r="F81" s="58"/>
      <c r="G81" s="65"/>
      <c r="H81" s="65"/>
      <c r="I81" s="71"/>
      <c r="J81" s="58"/>
      <c r="K81" s="18"/>
      <c r="L81" s="18"/>
      <c r="M81" s="18"/>
      <c r="N81" s="18"/>
      <c r="O81" s="18"/>
      <c r="P81" s="24"/>
      <c r="Q81" s="18"/>
      <c r="R81" s="18"/>
      <c r="S81" s="18"/>
      <c r="T81" s="18"/>
    </row>
    <row r="82" spans="1:20">
      <c r="A82" s="4">
        <v>78</v>
      </c>
      <c r="B82" s="17" t="s">
        <v>66</v>
      </c>
      <c r="C82" s="58"/>
      <c r="D82" s="58"/>
      <c r="E82" s="78"/>
      <c r="F82" s="58"/>
      <c r="G82" s="65"/>
      <c r="H82" s="65"/>
      <c r="I82" s="71"/>
      <c r="J82" s="58"/>
      <c r="K82" s="18"/>
      <c r="L82" s="18"/>
      <c r="M82" s="18"/>
      <c r="N82" s="18"/>
      <c r="O82" s="18"/>
      <c r="P82" s="24"/>
      <c r="Q82" s="18"/>
      <c r="R82" s="18"/>
      <c r="S82" s="18"/>
      <c r="T82" s="18"/>
    </row>
    <row r="83" spans="1:20">
      <c r="A83" s="4">
        <v>79</v>
      </c>
      <c r="B83" s="17" t="s">
        <v>66</v>
      </c>
      <c r="C83" s="58"/>
      <c r="D83" s="58"/>
      <c r="E83" s="78"/>
      <c r="F83" s="58"/>
      <c r="G83" s="65"/>
      <c r="H83" s="65"/>
      <c r="I83" s="71"/>
      <c r="J83" s="58"/>
      <c r="K83" s="18"/>
      <c r="L83" s="18"/>
      <c r="M83" s="18"/>
      <c r="N83" s="18"/>
      <c r="O83" s="18"/>
      <c r="P83" s="24"/>
      <c r="Q83" s="18"/>
      <c r="R83" s="18"/>
      <c r="S83" s="18"/>
      <c r="T83" s="18"/>
    </row>
    <row r="84" spans="1:20">
      <c r="A84" s="4">
        <v>80</v>
      </c>
      <c r="B84" s="17" t="s">
        <v>66</v>
      </c>
      <c r="C84" s="58"/>
      <c r="D84" s="58"/>
      <c r="E84" s="59"/>
      <c r="F84" s="58"/>
      <c r="G84" s="65"/>
      <c r="H84" s="65"/>
      <c r="I84" s="71"/>
      <c r="J84" s="58"/>
      <c r="K84" s="18"/>
      <c r="L84" s="18"/>
      <c r="M84" s="18"/>
      <c r="N84" s="18"/>
      <c r="O84" s="18"/>
      <c r="P84" s="24"/>
      <c r="Q84" s="18"/>
      <c r="R84" s="18"/>
      <c r="S84" s="18"/>
      <c r="T84" s="18"/>
    </row>
    <row r="85" spans="1:20">
      <c r="A85" s="4">
        <v>81</v>
      </c>
      <c r="B85" s="17" t="s">
        <v>66</v>
      </c>
      <c r="C85" s="58"/>
      <c r="D85" s="58"/>
      <c r="E85" s="59"/>
      <c r="F85" s="58"/>
      <c r="G85" s="65"/>
      <c r="H85" s="65"/>
      <c r="I85" s="71"/>
      <c r="J85" s="58"/>
      <c r="K85" s="18"/>
      <c r="L85" s="18"/>
      <c r="M85" s="18"/>
      <c r="N85" s="18"/>
      <c r="O85" s="18"/>
      <c r="P85" s="24"/>
      <c r="Q85" s="18"/>
      <c r="R85" s="18"/>
      <c r="S85" s="18"/>
      <c r="T85" s="18"/>
    </row>
    <row r="86" spans="1:20">
      <c r="A86" s="4">
        <v>82</v>
      </c>
      <c r="B86" s="17" t="s">
        <v>67</v>
      </c>
      <c r="C86" s="58"/>
      <c r="D86" s="58"/>
      <c r="E86" s="59"/>
      <c r="F86" s="58"/>
      <c r="G86" s="65"/>
      <c r="H86" s="65"/>
      <c r="I86" s="71"/>
      <c r="J86" s="58"/>
      <c r="K86" s="18"/>
      <c r="L86" s="18"/>
      <c r="M86" s="18"/>
      <c r="N86" s="18"/>
      <c r="O86" s="18"/>
      <c r="P86" s="24"/>
      <c r="Q86" s="18"/>
      <c r="R86" s="18"/>
      <c r="S86" s="18"/>
      <c r="T86" s="18"/>
    </row>
    <row r="87" spans="1:20">
      <c r="A87" s="4">
        <v>83</v>
      </c>
      <c r="B87" s="17" t="s">
        <v>67</v>
      </c>
      <c r="C87" s="58"/>
      <c r="D87" s="58"/>
      <c r="E87" s="59"/>
      <c r="F87" s="58"/>
      <c r="G87" s="65"/>
      <c r="H87" s="65"/>
      <c r="I87" s="71"/>
      <c r="J87" s="58"/>
      <c r="K87" s="18"/>
      <c r="L87" s="18"/>
      <c r="M87" s="18"/>
      <c r="N87" s="18"/>
      <c r="O87" s="18"/>
      <c r="P87" s="24"/>
      <c r="Q87" s="18"/>
      <c r="R87" s="18"/>
      <c r="S87" s="18"/>
      <c r="T87" s="18"/>
    </row>
    <row r="88" spans="1:20">
      <c r="A88" s="4">
        <v>84</v>
      </c>
      <c r="B88" s="17" t="s">
        <v>67</v>
      </c>
      <c r="C88" s="58"/>
      <c r="D88" s="58"/>
      <c r="E88" s="78"/>
      <c r="F88" s="58"/>
      <c r="G88" s="65"/>
      <c r="H88" s="65"/>
      <c r="I88" s="71"/>
      <c r="J88" s="58"/>
      <c r="K88" s="18"/>
      <c r="L88" s="18"/>
      <c r="M88" s="18"/>
      <c r="N88" s="18"/>
      <c r="O88" s="18"/>
      <c r="P88" s="24"/>
      <c r="Q88" s="18"/>
      <c r="R88" s="18"/>
      <c r="S88" s="18"/>
      <c r="T88" s="18"/>
    </row>
    <row r="89" spans="1:20">
      <c r="A89" s="4">
        <v>85</v>
      </c>
      <c r="B89" s="17" t="s">
        <v>67</v>
      </c>
      <c r="C89" s="58"/>
      <c r="D89" s="58"/>
      <c r="E89" s="59"/>
      <c r="F89" s="58"/>
      <c r="G89" s="65"/>
      <c r="H89" s="65"/>
      <c r="I89" s="71"/>
      <c r="J89" s="58"/>
      <c r="K89" s="18"/>
      <c r="L89" s="18"/>
      <c r="M89" s="18"/>
      <c r="N89" s="18"/>
      <c r="O89" s="18"/>
      <c r="P89" s="24"/>
      <c r="Q89" s="18"/>
      <c r="R89" s="18"/>
      <c r="S89" s="18"/>
      <c r="T89" s="18"/>
    </row>
    <row r="90" spans="1:20">
      <c r="A90" s="4">
        <v>86</v>
      </c>
      <c r="B90" s="17" t="s">
        <v>67</v>
      </c>
      <c r="C90" s="58"/>
      <c r="D90" s="58"/>
      <c r="E90" s="78"/>
      <c r="F90" s="58"/>
      <c r="G90" s="65"/>
      <c r="H90" s="65"/>
      <c r="I90" s="71"/>
      <c r="J90" s="58"/>
      <c r="K90" s="18"/>
      <c r="L90" s="18"/>
      <c r="M90" s="18"/>
      <c r="N90" s="18"/>
      <c r="O90" s="18"/>
      <c r="P90" s="24"/>
      <c r="Q90" s="18"/>
      <c r="R90" s="18"/>
      <c r="S90" s="18"/>
      <c r="T90" s="18"/>
    </row>
    <row r="91" spans="1:20">
      <c r="A91" s="4">
        <v>87</v>
      </c>
      <c r="B91" s="17" t="s">
        <v>67</v>
      </c>
      <c r="C91" s="18"/>
      <c r="D91" s="18"/>
      <c r="E91" s="19"/>
      <c r="F91" s="18"/>
      <c r="G91" s="19"/>
      <c r="H91" s="19"/>
      <c r="I91" s="17"/>
      <c r="J91" s="18"/>
      <c r="K91" s="18"/>
      <c r="L91" s="18"/>
      <c r="M91" s="18"/>
      <c r="N91" s="18"/>
      <c r="O91" s="18"/>
      <c r="P91" s="24"/>
      <c r="Q91" s="18"/>
      <c r="R91" s="18"/>
      <c r="S91" s="18"/>
      <c r="T91" s="18"/>
    </row>
    <row r="92" spans="1:20">
      <c r="A92" s="4">
        <v>88</v>
      </c>
      <c r="B92" s="17" t="s">
        <v>67</v>
      </c>
      <c r="C92" s="18"/>
      <c r="D92" s="18"/>
      <c r="E92" s="19"/>
      <c r="F92" s="18"/>
      <c r="G92" s="19"/>
      <c r="H92" s="19"/>
      <c r="I92" s="17"/>
      <c r="J92" s="18"/>
      <c r="K92" s="18"/>
      <c r="L92" s="18"/>
      <c r="M92" s="18"/>
      <c r="N92" s="18"/>
      <c r="O92" s="18"/>
      <c r="P92" s="24"/>
      <c r="Q92" s="18"/>
      <c r="R92" s="18"/>
      <c r="S92" s="18"/>
      <c r="T92" s="18"/>
    </row>
    <row r="93" spans="1:20">
      <c r="A93" s="4">
        <v>89</v>
      </c>
      <c r="B93" s="17" t="s">
        <v>67</v>
      </c>
      <c r="C93" s="18"/>
      <c r="D93" s="18"/>
      <c r="E93" s="19"/>
      <c r="F93" s="18"/>
      <c r="G93" s="19"/>
      <c r="H93" s="19"/>
      <c r="I93" s="17"/>
      <c r="J93" s="18"/>
      <c r="K93" s="18"/>
      <c r="L93" s="18"/>
      <c r="M93" s="18"/>
      <c r="N93" s="18"/>
      <c r="O93" s="18"/>
      <c r="P93" s="24"/>
      <c r="Q93" s="18"/>
      <c r="R93" s="18"/>
      <c r="S93" s="18"/>
      <c r="T93" s="18"/>
    </row>
    <row r="94" spans="1:20">
      <c r="A94" s="4">
        <v>90</v>
      </c>
      <c r="B94" s="17" t="s">
        <v>67</v>
      </c>
      <c r="C94" s="18"/>
      <c r="D94" s="18"/>
      <c r="E94" s="19"/>
      <c r="F94" s="18"/>
      <c r="G94" s="19"/>
      <c r="H94" s="19"/>
      <c r="I94" s="17"/>
      <c r="J94" s="18"/>
      <c r="K94" s="18"/>
      <c r="L94" s="18"/>
      <c r="M94" s="18"/>
      <c r="N94" s="18"/>
      <c r="O94" s="18"/>
      <c r="P94" s="24"/>
      <c r="Q94" s="18"/>
      <c r="R94" s="18"/>
      <c r="S94" s="18"/>
      <c r="T94" s="18"/>
    </row>
    <row r="95" spans="1:20">
      <c r="A95" s="4">
        <v>91</v>
      </c>
      <c r="B95" s="17" t="s">
        <v>67</v>
      </c>
      <c r="C95" s="18"/>
      <c r="D95" s="18"/>
      <c r="E95" s="19"/>
      <c r="F95" s="18"/>
      <c r="G95" s="19"/>
      <c r="H95" s="19"/>
      <c r="I95" s="17"/>
      <c r="J95" s="18"/>
      <c r="K95" s="18"/>
      <c r="L95" s="18"/>
      <c r="M95" s="18"/>
      <c r="N95" s="18"/>
      <c r="O95" s="18"/>
      <c r="P95" s="24"/>
      <c r="Q95" s="18"/>
      <c r="R95" s="18"/>
      <c r="S95" s="18"/>
      <c r="T95" s="18"/>
    </row>
    <row r="96" spans="1:20">
      <c r="A96" s="4">
        <v>92</v>
      </c>
      <c r="B96" s="17" t="s">
        <v>67</v>
      </c>
      <c r="C96" s="18"/>
      <c r="D96" s="18"/>
      <c r="E96" s="19"/>
      <c r="F96" s="18"/>
      <c r="G96" s="19"/>
      <c r="H96" s="19"/>
      <c r="I96" s="17"/>
      <c r="J96" s="18"/>
      <c r="K96" s="18"/>
      <c r="L96" s="18"/>
      <c r="M96" s="18"/>
      <c r="N96" s="18"/>
      <c r="O96" s="18"/>
      <c r="P96" s="24"/>
      <c r="Q96" s="18"/>
      <c r="R96" s="18"/>
      <c r="S96" s="18"/>
      <c r="T96" s="18"/>
    </row>
    <row r="97" spans="1:20">
      <c r="A97" s="4">
        <v>93</v>
      </c>
      <c r="B97" s="17" t="s">
        <v>67</v>
      </c>
      <c r="C97" s="18"/>
      <c r="D97" s="18"/>
      <c r="E97" s="19"/>
      <c r="F97" s="18"/>
      <c r="G97" s="19"/>
      <c r="H97" s="19"/>
      <c r="I97" s="17"/>
      <c r="J97" s="18"/>
      <c r="K97" s="18"/>
      <c r="L97" s="18"/>
      <c r="M97" s="18"/>
      <c r="N97" s="18"/>
      <c r="O97" s="18"/>
      <c r="P97" s="24"/>
      <c r="Q97" s="18"/>
      <c r="R97" s="18"/>
      <c r="S97" s="18"/>
      <c r="T97" s="18"/>
    </row>
    <row r="98" spans="1:20">
      <c r="A98" s="4">
        <v>94</v>
      </c>
      <c r="B98" s="17" t="s">
        <v>67</v>
      </c>
      <c r="C98" s="18"/>
      <c r="D98" s="18"/>
      <c r="E98" s="19"/>
      <c r="F98" s="18"/>
      <c r="G98" s="19"/>
      <c r="H98" s="19"/>
      <c r="I98" s="17"/>
      <c r="J98" s="18"/>
      <c r="K98" s="18"/>
      <c r="L98" s="18"/>
      <c r="M98" s="18"/>
      <c r="N98" s="18"/>
      <c r="O98" s="18"/>
      <c r="P98" s="24"/>
      <c r="Q98" s="18"/>
      <c r="R98" s="18"/>
      <c r="S98" s="18"/>
      <c r="T98" s="18"/>
    </row>
    <row r="99" spans="1:20">
      <c r="A99" s="4">
        <v>95</v>
      </c>
      <c r="B99" s="17" t="s">
        <v>67</v>
      </c>
      <c r="C99" s="58"/>
      <c r="D99" s="58"/>
      <c r="E99" s="59"/>
      <c r="F99" s="58"/>
      <c r="G99" s="59"/>
      <c r="H99" s="59"/>
      <c r="I99" s="67"/>
      <c r="J99" s="58"/>
      <c r="K99" s="58"/>
      <c r="L99" s="18"/>
      <c r="M99" s="18"/>
      <c r="N99" s="18"/>
      <c r="O99" s="18"/>
      <c r="P99" s="24"/>
      <c r="Q99" s="18"/>
      <c r="R99" s="18"/>
      <c r="S99" s="18"/>
      <c r="T99" s="18"/>
    </row>
    <row r="100" spans="1:20">
      <c r="A100" s="4">
        <v>96</v>
      </c>
      <c r="B100" s="17" t="s">
        <v>67</v>
      </c>
      <c r="C100" s="58"/>
      <c r="D100" s="58"/>
      <c r="E100" s="59"/>
      <c r="F100" s="58"/>
      <c r="G100" s="59"/>
      <c r="H100" s="59"/>
      <c r="I100" s="67"/>
      <c r="J100" s="58"/>
      <c r="K100" s="58"/>
      <c r="L100" s="18"/>
      <c r="M100" s="18"/>
      <c r="N100" s="18"/>
      <c r="O100" s="18"/>
      <c r="P100" s="24"/>
      <c r="Q100" s="18"/>
      <c r="R100" s="18"/>
      <c r="S100" s="18"/>
      <c r="T100" s="18"/>
    </row>
    <row r="101" spans="1:20">
      <c r="A101" s="4">
        <v>97</v>
      </c>
      <c r="B101" s="17" t="s">
        <v>67</v>
      </c>
      <c r="C101" s="58"/>
      <c r="D101" s="58"/>
      <c r="E101" s="59"/>
      <c r="F101" s="58"/>
      <c r="G101" s="59"/>
      <c r="H101" s="59"/>
      <c r="I101" s="67"/>
      <c r="J101" s="58"/>
      <c r="K101" s="58"/>
      <c r="L101" s="18"/>
      <c r="M101" s="18"/>
      <c r="N101" s="18"/>
      <c r="O101" s="18"/>
      <c r="P101" s="24"/>
      <c r="Q101" s="18"/>
      <c r="R101" s="18"/>
      <c r="S101" s="18"/>
      <c r="T101" s="18"/>
    </row>
    <row r="102" spans="1:20">
      <c r="A102" s="4">
        <v>98</v>
      </c>
      <c r="B102" s="17" t="s">
        <v>67</v>
      </c>
      <c r="C102" s="58"/>
      <c r="D102" s="58"/>
      <c r="E102" s="59"/>
      <c r="F102" s="58"/>
      <c r="G102" s="59"/>
      <c r="H102" s="59"/>
      <c r="I102" s="67"/>
      <c r="J102" s="58"/>
      <c r="K102" s="58"/>
      <c r="L102" s="18"/>
      <c r="M102" s="18"/>
      <c r="N102" s="18"/>
      <c r="O102" s="18"/>
      <c r="P102" s="63"/>
      <c r="Q102" s="18"/>
      <c r="R102" s="18"/>
      <c r="S102" s="18"/>
      <c r="T102" s="18"/>
    </row>
    <row r="103" spans="1:20">
      <c r="A103" s="4">
        <v>99</v>
      </c>
      <c r="B103" s="17" t="s">
        <v>67</v>
      </c>
      <c r="C103" s="58"/>
      <c r="D103" s="58"/>
      <c r="E103" s="59"/>
      <c r="F103" s="58"/>
      <c r="G103" s="59"/>
      <c r="H103" s="59"/>
      <c r="I103" s="67"/>
      <c r="J103" s="58"/>
      <c r="K103" s="58"/>
      <c r="L103" s="18"/>
      <c r="M103" s="18"/>
      <c r="N103" s="18"/>
      <c r="O103" s="18"/>
      <c r="P103" s="63"/>
      <c r="Q103" s="18"/>
      <c r="R103" s="18"/>
      <c r="S103" s="18"/>
      <c r="T103" s="18"/>
    </row>
    <row r="104" spans="1:20" ht="18">
      <c r="A104" s="4">
        <v>100</v>
      </c>
      <c r="B104" s="17" t="s">
        <v>67</v>
      </c>
      <c r="C104" s="18"/>
      <c r="D104" s="58"/>
      <c r="E104" s="59"/>
      <c r="F104" s="58"/>
      <c r="G104" s="59"/>
      <c r="H104" s="59"/>
      <c r="I104" s="67"/>
      <c r="J104" s="69"/>
      <c r="K104" s="58"/>
      <c r="L104" s="18"/>
      <c r="M104" s="18"/>
      <c r="N104" s="18"/>
      <c r="O104" s="18"/>
      <c r="P104" s="63"/>
      <c r="Q104" s="18"/>
      <c r="R104" s="18"/>
      <c r="S104" s="18"/>
      <c r="T104" s="18"/>
    </row>
    <row r="105" spans="1:20" ht="18">
      <c r="A105" s="4">
        <v>101</v>
      </c>
      <c r="B105" s="17" t="s">
        <v>67</v>
      </c>
      <c r="C105" s="66"/>
      <c r="D105" s="58"/>
      <c r="E105" s="59"/>
      <c r="F105" s="58"/>
      <c r="G105" s="59"/>
      <c r="H105" s="59"/>
      <c r="I105" s="67"/>
      <c r="J105" s="69"/>
      <c r="K105" s="58"/>
      <c r="L105" s="18"/>
      <c r="M105" s="18"/>
      <c r="N105" s="18"/>
      <c r="O105" s="18"/>
      <c r="P105" s="63"/>
      <c r="Q105" s="18"/>
      <c r="R105" s="18"/>
      <c r="S105" s="18"/>
      <c r="T105" s="18"/>
    </row>
    <row r="106" spans="1:20">
      <c r="A106" s="4">
        <v>102</v>
      </c>
      <c r="B106" s="17" t="s">
        <v>67</v>
      </c>
      <c r="C106" s="58"/>
      <c r="D106" s="58"/>
      <c r="E106" s="59"/>
      <c r="F106" s="58"/>
      <c r="G106" s="65"/>
      <c r="H106" s="65"/>
      <c r="I106" s="71"/>
      <c r="J106" s="58"/>
      <c r="K106" s="58"/>
      <c r="L106" s="58"/>
      <c r="M106" s="58"/>
      <c r="N106" s="58"/>
      <c r="O106" s="58"/>
      <c r="P106" s="63"/>
      <c r="Q106" s="18"/>
      <c r="R106" s="18"/>
      <c r="S106" s="18"/>
      <c r="T106" s="18"/>
    </row>
    <row r="107" spans="1:20">
      <c r="A107" s="4">
        <v>103</v>
      </c>
      <c r="B107" s="17" t="s">
        <v>67</v>
      </c>
      <c r="C107" s="58"/>
      <c r="D107" s="58"/>
      <c r="E107" s="59"/>
      <c r="F107" s="58"/>
      <c r="G107" s="65"/>
      <c r="H107" s="65"/>
      <c r="I107" s="71"/>
      <c r="J107" s="58"/>
      <c r="K107" s="58"/>
      <c r="L107" s="58"/>
      <c r="M107" s="58"/>
      <c r="N107" s="58"/>
      <c r="O107" s="58"/>
      <c r="P107" s="63"/>
      <c r="Q107" s="18"/>
      <c r="R107" s="18"/>
      <c r="S107" s="18"/>
      <c r="T107" s="18"/>
    </row>
    <row r="108" spans="1:20">
      <c r="A108" s="4">
        <v>104</v>
      </c>
      <c r="B108" s="17" t="s">
        <v>67</v>
      </c>
      <c r="C108" s="58"/>
      <c r="D108" s="58"/>
      <c r="E108" s="59"/>
      <c r="F108" s="58"/>
      <c r="G108" s="65"/>
      <c r="H108" s="65"/>
      <c r="I108" s="71"/>
      <c r="J108" s="58"/>
      <c r="K108" s="58"/>
      <c r="L108" s="58"/>
      <c r="M108" s="58"/>
      <c r="N108" s="58"/>
      <c r="O108" s="58"/>
      <c r="P108" s="63"/>
      <c r="Q108" s="18"/>
      <c r="R108" s="18"/>
      <c r="S108" s="18"/>
      <c r="T108" s="18"/>
    </row>
    <row r="109" spans="1:20">
      <c r="A109" s="4">
        <v>105</v>
      </c>
      <c r="B109" s="17" t="s">
        <v>67</v>
      </c>
      <c r="C109" s="58"/>
      <c r="D109" s="58"/>
      <c r="E109" s="59"/>
      <c r="F109" s="58"/>
      <c r="G109" s="65"/>
      <c r="H109" s="65"/>
      <c r="I109" s="71"/>
      <c r="J109" s="58"/>
      <c r="K109" s="58"/>
      <c r="L109" s="58"/>
      <c r="M109" s="58"/>
      <c r="N109" s="58"/>
      <c r="O109" s="58"/>
      <c r="P109" s="63"/>
      <c r="Q109" s="18"/>
      <c r="R109" s="18"/>
      <c r="S109" s="18"/>
      <c r="T109" s="18"/>
    </row>
    <row r="110" spans="1:20">
      <c r="A110" s="4">
        <v>106</v>
      </c>
      <c r="B110" s="17" t="s">
        <v>67</v>
      </c>
      <c r="C110" s="58"/>
      <c r="D110" s="58"/>
      <c r="E110" s="59"/>
      <c r="F110" s="64"/>
      <c r="G110" s="65"/>
      <c r="H110" s="65"/>
      <c r="I110" s="71"/>
      <c r="J110" s="58"/>
      <c r="K110" s="58"/>
      <c r="L110" s="58"/>
      <c r="M110" s="58"/>
      <c r="N110" s="58"/>
      <c r="O110" s="58"/>
      <c r="P110" s="63"/>
      <c r="Q110" s="18"/>
      <c r="R110" s="18"/>
      <c r="S110" s="18"/>
      <c r="T110" s="18"/>
    </row>
    <row r="111" spans="1:20">
      <c r="A111" s="4">
        <v>107</v>
      </c>
      <c r="B111" s="17" t="s">
        <v>67</v>
      </c>
      <c r="C111" s="58"/>
      <c r="D111" s="58"/>
      <c r="E111" s="59"/>
      <c r="F111" s="58"/>
      <c r="G111" s="65"/>
      <c r="H111" s="65"/>
      <c r="I111" s="71"/>
      <c r="J111" s="58"/>
      <c r="K111" s="58"/>
      <c r="L111" s="58"/>
      <c r="M111" s="58"/>
      <c r="N111" s="58"/>
      <c r="O111" s="58"/>
      <c r="P111" s="63"/>
      <c r="Q111" s="18"/>
      <c r="R111" s="18"/>
      <c r="S111" s="18"/>
      <c r="T111" s="18"/>
    </row>
    <row r="112" spans="1:20">
      <c r="A112" s="4">
        <v>108</v>
      </c>
      <c r="B112" s="17" t="s">
        <v>67</v>
      </c>
      <c r="C112" s="58"/>
      <c r="D112" s="58"/>
      <c r="E112" s="59"/>
      <c r="F112" s="58"/>
      <c r="G112" s="65"/>
      <c r="H112" s="65"/>
      <c r="I112" s="71"/>
      <c r="J112" s="58"/>
      <c r="K112" s="58"/>
      <c r="L112" s="58"/>
      <c r="M112" s="58"/>
      <c r="N112" s="58"/>
      <c r="O112" s="58"/>
      <c r="P112" s="63"/>
      <c r="Q112" s="18"/>
      <c r="R112" s="18"/>
      <c r="S112" s="18"/>
      <c r="T112" s="18"/>
    </row>
    <row r="113" spans="1:20">
      <c r="A113" s="4">
        <v>109</v>
      </c>
      <c r="B113" s="17" t="s">
        <v>67</v>
      </c>
      <c r="C113" s="58"/>
      <c r="D113" s="58"/>
      <c r="E113" s="59"/>
      <c r="F113" s="58"/>
      <c r="G113" s="65"/>
      <c r="H113" s="65"/>
      <c r="I113" s="71"/>
      <c r="J113" s="58"/>
      <c r="K113" s="58"/>
      <c r="L113" s="58"/>
      <c r="M113" s="58"/>
      <c r="N113" s="58"/>
      <c r="O113" s="58"/>
      <c r="P113" s="63"/>
      <c r="Q113" s="18"/>
      <c r="R113" s="18"/>
      <c r="S113" s="18"/>
      <c r="T113" s="18"/>
    </row>
    <row r="114" spans="1:20">
      <c r="A114" s="4">
        <v>110</v>
      </c>
      <c r="B114" s="17" t="s">
        <v>67</v>
      </c>
      <c r="C114" s="58"/>
      <c r="D114" s="58"/>
      <c r="E114" s="59"/>
      <c r="F114" s="58"/>
      <c r="G114" s="65"/>
      <c r="H114" s="65"/>
      <c r="I114" s="71"/>
      <c r="J114" s="58"/>
      <c r="K114" s="58"/>
      <c r="L114" s="58"/>
      <c r="M114" s="58"/>
      <c r="N114" s="58"/>
      <c r="O114" s="58"/>
      <c r="P114" s="63"/>
      <c r="Q114" s="18"/>
      <c r="R114" s="18"/>
      <c r="S114" s="18"/>
      <c r="T114" s="18"/>
    </row>
    <row r="115" spans="1:20" ht="18">
      <c r="A115" s="4">
        <v>111</v>
      </c>
      <c r="B115" s="17" t="s">
        <v>67</v>
      </c>
      <c r="C115" s="69"/>
      <c r="D115" s="69"/>
      <c r="E115" s="70"/>
      <c r="F115" s="69"/>
      <c r="G115" s="19"/>
      <c r="H115" s="19"/>
      <c r="I115" s="68"/>
      <c r="J115" s="69"/>
      <c r="K115" s="55"/>
      <c r="L115" s="55"/>
      <c r="M115" s="55"/>
      <c r="N115" s="55"/>
      <c r="O115" s="55"/>
      <c r="P115" s="24"/>
      <c r="Q115" s="18"/>
      <c r="R115" s="18"/>
      <c r="S115" s="18"/>
      <c r="T115" s="18"/>
    </row>
    <row r="116" spans="1:20" ht="18">
      <c r="A116" s="4">
        <v>112</v>
      </c>
      <c r="B116" s="17" t="s">
        <v>67</v>
      </c>
      <c r="C116" s="69"/>
      <c r="D116" s="69"/>
      <c r="E116" s="70"/>
      <c r="F116" s="69"/>
      <c r="G116" s="19"/>
      <c r="H116" s="19"/>
      <c r="I116" s="68"/>
      <c r="J116" s="69"/>
      <c r="K116" s="69"/>
      <c r="L116" s="69"/>
      <c r="M116" s="69"/>
      <c r="N116" s="69"/>
      <c r="O116" s="69"/>
      <c r="P116" s="24"/>
      <c r="Q116" s="18"/>
      <c r="R116" s="18"/>
      <c r="S116" s="18"/>
      <c r="T116" s="18"/>
    </row>
    <row r="117" spans="1:20" ht="18">
      <c r="A117" s="4">
        <v>113</v>
      </c>
      <c r="B117" s="17" t="s">
        <v>67</v>
      </c>
      <c r="C117" s="69"/>
      <c r="D117" s="69"/>
      <c r="E117" s="70"/>
      <c r="F117" s="69"/>
      <c r="G117" s="19"/>
      <c r="H117" s="19"/>
      <c r="I117" s="68"/>
      <c r="J117" s="69"/>
      <c r="K117" s="69"/>
      <c r="L117" s="69"/>
      <c r="M117" s="69"/>
      <c r="N117" s="69"/>
      <c r="O117" s="69"/>
      <c r="P117" s="24"/>
      <c r="Q117" s="18"/>
      <c r="R117" s="18"/>
      <c r="S117" s="18"/>
      <c r="T117" s="18"/>
    </row>
    <row r="118" spans="1:20" ht="18">
      <c r="A118" s="4">
        <v>114</v>
      </c>
      <c r="B118" s="17" t="s">
        <v>67</v>
      </c>
      <c r="C118" s="69"/>
      <c r="D118" s="69"/>
      <c r="E118" s="70"/>
      <c r="F118" s="69"/>
      <c r="G118" s="19"/>
      <c r="H118" s="19"/>
      <c r="I118" s="68"/>
      <c r="J118" s="69"/>
      <c r="K118" s="69"/>
      <c r="L118" s="69"/>
      <c r="M118" s="69"/>
      <c r="N118" s="69"/>
      <c r="O118" s="69"/>
      <c r="P118" s="24"/>
      <c r="Q118" s="18"/>
      <c r="R118" s="18"/>
      <c r="S118" s="18"/>
      <c r="T118" s="18"/>
    </row>
    <row r="119" spans="1:20" ht="18">
      <c r="A119" s="4">
        <v>115</v>
      </c>
      <c r="B119" s="17" t="s">
        <v>67</v>
      </c>
      <c r="C119" s="69"/>
      <c r="D119" s="69"/>
      <c r="E119" s="70"/>
      <c r="F119" s="69"/>
      <c r="G119" s="19"/>
      <c r="H119" s="19"/>
      <c r="I119" s="68"/>
      <c r="J119" s="69"/>
      <c r="K119" s="69"/>
      <c r="L119" s="69"/>
      <c r="M119" s="69"/>
      <c r="N119" s="69"/>
      <c r="O119" s="69"/>
      <c r="P119" s="24"/>
      <c r="Q119" s="18"/>
      <c r="R119" s="18"/>
      <c r="S119" s="18"/>
      <c r="T119" s="18"/>
    </row>
    <row r="120" spans="1:20" ht="18">
      <c r="A120" s="4">
        <v>116</v>
      </c>
      <c r="B120" s="17" t="s">
        <v>67</v>
      </c>
      <c r="C120" s="69"/>
      <c r="D120" s="69"/>
      <c r="E120" s="70"/>
      <c r="F120" s="69"/>
      <c r="G120" s="19"/>
      <c r="H120" s="19"/>
      <c r="I120" s="68"/>
      <c r="J120" s="69"/>
      <c r="K120" s="69"/>
      <c r="L120" s="69"/>
      <c r="M120" s="69"/>
      <c r="N120" s="69"/>
      <c r="O120" s="69"/>
      <c r="P120" s="24"/>
      <c r="Q120" s="18"/>
      <c r="R120" s="18"/>
      <c r="S120" s="18"/>
      <c r="T120" s="18"/>
    </row>
    <row r="121" spans="1:20" ht="18">
      <c r="A121" s="4">
        <v>117</v>
      </c>
      <c r="B121" s="17" t="s">
        <v>67</v>
      </c>
      <c r="C121" s="69"/>
      <c r="D121" s="69"/>
      <c r="E121" s="70"/>
      <c r="F121" s="69"/>
      <c r="G121" s="19"/>
      <c r="H121" s="19"/>
      <c r="I121" s="68"/>
      <c r="J121" s="69"/>
      <c r="K121" s="69"/>
      <c r="L121" s="69"/>
      <c r="M121" s="69"/>
      <c r="N121" s="69"/>
      <c r="O121" s="69"/>
      <c r="P121" s="24"/>
      <c r="Q121" s="18"/>
      <c r="R121" s="18"/>
      <c r="S121" s="18"/>
      <c r="T121" s="18"/>
    </row>
    <row r="122" spans="1:20" ht="18">
      <c r="A122" s="4">
        <v>118</v>
      </c>
      <c r="B122" s="17" t="s">
        <v>67</v>
      </c>
      <c r="C122" s="69"/>
      <c r="D122" s="69"/>
      <c r="E122" s="70"/>
      <c r="F122" s="69"/>
      <c r="G122" s="19"/>
      <c r="H122" s="19"/>
      <c r="I122" s="68"/>
      <c r="J122" s="69"/>
      <c r="K122" s="69"/>
      <c r="L122" s="69"/>
      <c r="M122" s="69"/>
      <c r="N122" s="69"/>
      <c r="O122" s="69"/>
      <c r="P122" s="24"/>
      <c r="Q122" s="18"/>
      <c r="R122" s="18"/>
      <c r="S122" s="18"/>
      <c r="T122" s="18"/>
    </row>
    <row r="123" spans="1:20" ht="18">
      <c r="A123" s="4">
        <v>119</v>
      </c>
      <c r="B123" s="17" t="s">
        <v>67</v>
      </c>
      <c r="C123" s="69"/>
      <c r="D123" s="69"/>
      <c r="E123" s="70"/>
      <c r="F123" s="69"/>
      <c r="G123" s="19"/>
      <c r="H123" s="19"/>
      <c r="I123" s="68"/>
      <c r="J123" s="69"/>
      <c r="K123" s="69"/>
      <c r="L123" s="69"/>
      <c r="M123" s="69"/>
      <c r="N123" s="69"/>
      <c r="O123" s="69"/>
      <c r="P123" s="24"/>
      <c r="Q123" s="18"/>
      <c r="R123" s="18"/>
      <c r="S123" s="18"/>
      <c r="T123" s="18"/>
    </row>
    <row r="124" spans="1:20" ht="18">
      <c r="A124" s="4">
        <v>120</v>
      </c>
      <c r="B124" s="17" t="s">
        <v>67</v>
      </c>
      <c r="C124" s="69"/>
      <c r="D124" s="69"/>
      <c r="E124" s="70"/>
      <c r="F124" s="69"/>
      <c r="G124" s="19"/>
      <c r="H124" s="19"/>
      <c r="I124" s="68"/>
      <c r="J124" s="69"/>
      <c r="K124" s="69"/>
      <c r="L124" s="69"/>
      <c r="M124" s="69"/>
      <c r="N124" s="69"/>
      <c r="O124" s="69"/>
      <c r="P124" s="24"/>
      <c r="Q124" s="18"/>
      <c r="R124" s="18"/>
      <c r="S124" s="18"/>
      <c r="T124" s="18"/>
    </row>
    <row r="125" spans="1:20" ht="18">
      <c r="A125" s="4">
        <v>121</v>
      </c>
      <c r="B125" s="17" t="s">
        <v>67</v>
      </c>
      <c r="C125" s="69"/>
      <c r="D125" s="69"/>
      <c r="E125" s="70"/>
      <c r="F125" s="69"/>
      <c r="G125" s="19"/>
      <c r="H125" s="19"/>
      <c r="I125" s="68"/>
      <c r="J125" s="69"/>
      <c r="K125" s="69"/>
      <c r="L125" s="69"/>
      <c r="M125" s="69"/>
      <c r="N125" s="69"/>
      <c r="O125" s="69"/>
      <c r="P125" s="24"/>
      <c r="Q125" s="18"/>
      <c r="R125" s="18"/>
      <c r="S125" s="18"/>
      <c r="T125" s="18"/>
    </row>
    <row r="126" spans="1:20" ht="18">
      <c r="A126" s="4">
        <v>122</v>
      </c>
      <c r="B126" s="17" t="s">
        <v>67</v>
      </c>
      <c r="C126" s="69"/>
      <c r="D126" s="69"/>
      <c r="E126" s="70"/>
      <c r="F126" s="69"/>
      <c r="G126" s="19"/>
      <c r="H126" s="19"/>
      <c r="I126" s="68"/>
      <c r="J126" s="69"/>
      <c r="K126" s="69"/>
      <c r="L126" s="69"/>
      <c r="M126" s="69"/>
      <c r="N126" s="69"/>
      <c r="O126" s="69"/>
      <c r="P126" s="24"/>
      <c r="Q126" s="18"/>
      <c r="R126" s="18"/>
      <c r="S126" s="18"/>
      <c r="T126" s="18"/>
    </row>
    <row r="127" spans="1:20" ht="18">
      <c r="A127" s="4">
        <v>123</v>
      </c>
      <c r="B127" s="17" t="s">
        <v>67</v>
      </c>
      <c r="C127" s="69"/>
      <c r="D127" s="69"/>
      <c r="E127" s="70"/>
      <c r="F127" s="69"/>
      <c r="G127" s="19"/>
      <c r="H127" s="19"/>
      <c r="I127" s="68"/>
      <c r="J127" s="69"/>
      <c r="K127" s="69"/>
      <c r="L127" s="69"/>
      <c r="M127" s="69"/>
      <c r="N127" s="69"/>
      <c r="O127" s="69"/>
      <c r="P127" s="24"/>
      <c r="Q127" s="18"/>
      <c r="R127" s="18"/>
      <c r="S127" s="18"/>
      <c r="T127" s="18"/>
    </row>
    <row r="128" spans="1:20" ht="18">
      <c r="A128" s="4">
        <v>124</v>
      </c>
      <c r="B128" s="17" t="s">
        <v>67</v>
      </c>
      <c r="C128" s="69"/>
      <c r="D128" s="69"/>
      <c r="E128" s="70"/>
      <c r="F128" s="69"/>
      <c r="G128" s="19"/>
      <c r="H128" s="19"/>
      <c r="I128" s="68"/>
      <c r="J128" s="69"/>
      <c r="K128" s="69"/>
      <c r="L128" s="69"/>
      <c r="M128" s="69"/>
      <c r="N128" s="69"/>
      <c r="O128" s="69"/>
      <c r="P128" s="24"/>
      <c r="Q128" s="18"/>
      <c r="R128" s="18"/>
      <c r="S128" s="18"/>
      <c r="T128" s="18"/>
    </row>
    <row r="129" spans="1:20" ht="18">
      <c r="A129" s="4">
        <v>125</v>
      </c>
      <c r="B129" s="17" t="s">
        <v>67</v>
      </c>
      <c r="C129" s="69"/>
      <c r="D129" s="69"/>
      <c r="E129" s="70"/>
      <c r="F129" s="69"/>
      <c r="G129" s="19"/>
      <c r="H129" s="19"/>
      <c r="I129" s="68"/>
      <c r="J129" s="69"/>
      <c r="K129" s="69"/>
      <c r="L129" s="69"/>
      <c r="M129" s="69"/>
      <c r="N129" s="69"/>
      <c r="O129" s="69"/>
      <c r="P129" s="24"/>
      <c r="Q129" s="18"/>
      <c r="R129" s="18"/>
      <c r="S129" s="18"/>
      <c r="T129" s="18"/>
    </row>
    <row r="130" spans="1:20" ht="18">
      <c r="A130" s="4">
        <v>126</v>
      </c>
      <c r="B130" s="17" t="s">
        <v>67</v>
      </c>
      <c r="C130" s="69"/>
      <c r="D130" s="69"/>
      <c r="E130" s="70"/>
      <c r="F130" s="69"/>
      <c r="G130" s="19"/>
      <c r="H130" s="19"/>
      <c r="I130" s="68"/>
      <c r="J130" s="69"/>
      <c r="K130" s="69"/>
      <c r="L130" s="69"/>
      <c r="M130" s="69"/>
      <c r="N130" s="69"/>
      <c r="O130" s="69"/>
      <c r="P130" s="24"/>
      <c r="Q130" s="18"/>
      <c r="R130" s="18"/>
      <c r="S130" s="18"/>
      <c r="T130" s="18"/>
    </row>
    <row r="131" spans="1:20" ht="18">
      <c r="A131" s="4">
        <v>127</v>
      </c>
      <c r="B131" s="17" t="s">
        <v>67</v>
      </c>
      <c r="C131" s="55"/>
      <c r="D131" s="55"/>
      <c r="E131" s="56"/>
      <c r="F131" s="55"/>
      <c r="G131" s="19"/>
      <c r="H131" s="19"/>
      <c r="I131" s="17"/>
      <c r="J131" s="55"/>
      <c r="K131" s="55"/>
      <c r="L131" s="69"/>
      <c r="M131" s="69"/>
      <c r="N131" s="69"/>
      <c r="O131" s="69"/>
      <c r="P131" s="24"/>
      <c r="Q131" s="18"/>
      <c r="R131" s="18"/>
      <c r="S131" s="18"/>
      <c r="T131" s="18"/>
    </row>
    <row r="132" spans="1:20" ht="18">
      <c r="A132" s="4">
        <v>128</v>
      </c>
      <c r="B132" s="17" t="s">
        <v>67</v>
      </c>
      <c r="C132" s="55"/>
      <c r="D132" s="55"/>
      <c r="E132" s="56"/>
      <c r="F132" s="55"/>
      <c r="G132" s="19"/>
      <c r="H132" s="19"/>
      <c r="I132" s="17"/>
      <c r="J132" s="55"/>
      <c r="K132" s="55"/>
      <c r="L132" s="69"/>
      <c r="M132" s="69"/>
      <c r="N132" s="69"/>
      <c r="O132" s="69"/>
      <c r="P132" s="24"/>
      <c r="Q132" s="18"/>
      <c r="R132" s="18"/>
      <c r="S132" s="18"/>
      <c r="T132" s="18"/>
    </row>
    <row r="133" spans="1:20" ht="18">
      <c r="A133" s="4">
        <v>129</v>
      </c>
      <c r="B133" s="17" t="s">
        <v>67</v>
      </c>
      <c r="C133" s="55"/>
      <c r="D133" s="55"/>
      <c r="E133" s="56"/>
      <c r="F133" s="55"/>
      <c r="G133" s="19"/>
      <c r="H133" s="19"/>
      <c r="I133" s="17"/>
      <c r="J133" s="55"/>
      <c r="K133" s="55"/>
      <c r="L133" s="69"/>
      <c r="M133" s="69"/>
      <c r="N133" s="69"/>
      <c r="O133" s="69"/>
      <c r="P133" s="24"/>
      <c r="Q133" s="18"/>
      <c r="R133" s="18"/>
      <c r="S133" s="18"/>
      <c r="T133" s="18"/>
    </row>
    <row r="134" spans="1:20">
      <c r="A134" s="4">
        <v>130</v>
      </c>
      <c r="B134" s="17" t="s">
        <v>67</v>
      </c>
      <c r="C134" s="18"/>
      <c r="D134" s="18"/>
      <c r="E134" s="19"/>
      <c r="F134" s="18"/>
      <c r="G134" s="19"/>
      <c r="H134" s="19"/>
      <c r="I134" s="17"/>
      <c r="J134" s="18"/>
      <c r="K134" s="18"/>
      <c r="L134" s="18"/>
      <c r="M134" s="18"/>
      <c r="N134" s="18"/>
      <c r="O134" s="18"/>
      <c r="P134" s="24"/>
      <c r="Q134" s="18"/>
      <c r="R134" s="18"/>
      <c r="S134" s="18"/>
      <c r="T134" s="18"/>
    </row>
    <row r="135" spans="1:20">
      <c r="A135" s="4">
        <v>131</v>
      </c>
      <c r="B135" s="17" t="s">
        <v>67</v>
      </c>
      <c r="C135" s="76"/>
      <c r="D135" s="76"/>
      <c r="E135" s="77"/>
      <c r="F135" s="76"/>
      <c r="G135" s="77"/>
      <c r="H135" s="77"/>
      <c r="I135" s="76"/>
      <c r="J135" s="76"/>
      <c r="K135" s="76"/>
      <c r="L135" s="76"/>
      <c r="M135" s="76"/>
      <c r="N135" s="76"/>
      <c r="O135" s="76"/>
      <c r="P135" s="24"/>
      <c r="Q135" s="18"/>
      <c r="R135" s="18"/>
      <c r="S135" s="18"/>
      <c r="T135" s="18"/>
    </row>
    <row r="136" spans="1:20">
      <c r="A136" s="4">
        <v>132</v>
      </c>
      <c r="B136" s="17" t="s">
        <v>67</v>
      </c>
      <c r="C136" s="18"/>
      <c r="D136" s="18"/>
      <c r="E136" s="19"/>
      <c r="F136" s="18"/>
      <c r="G136" s="19"/>
      <c r="H136" s="19"/>
      <c r="I136" s="17"/>
      <c r="J136" s="18"/>
      <c r="K136" s="18"/>
      <c r="L136" s="18"/>
      <c r="M136" s="18"/>
      <c r="N136" s="18"/>
      <c r="O136" s="18"/>
      <c r="P136" s="24"/>
      <c r="Q136" s="18"/>
      <c r="R136" s="18"/>
      <c r="S136" s="18"/>
      <c r="T136" s="18"/>
    </row>
    <row r="137" spans="1:20">
      <c r="A137" s="4">
        <v>133</v>
      </c>
      <c r="B137" s="17" t="s">
        <v>67</v>
      </c>
      <c r="C137" s="76"/>
      <c r="D137" s="76"/>
      <c r="E137" s="77"/>
      <c r="F137" s="76"/>
      <c r="G137" s="77"/>
      <c r="H137" s="77"/>
      <c r="I137" s="76"/>
      <c r="J137" s="76"/>
      <c r="K137" s="76"/>
      <c r="L137" s="76"/>
      <c r="M137" s="76"/>
      <c r="N137" s="76"/>
      <c r="O137" s="76"/>
      <c r="P137" s="24"/>
      <c r="Q137" s="18"/>
      <c r="R137" s="18"/>
      <c r="S137" s="18"/>
      <c r="T137" s="18"/>
    </row>
    <row r="138" spans="1:20">
      <c r="A138" s="4">
        <v>134</v>
      </c>
      <c r="B138" s="17" t="s">
        <v>67</v>
      </c>
      <c r="C138" s="76"/>
      <c r="D138" s="76"/>
      <c r="E138" s="77"/>
      <c r="F138" s="76"/>
      <c r="G138" s="77"/>
      <c r="H138" s="77"/>
      <c r="I138" s="76"/>
      <c r="J138" s="76"/>
      <c r="K138" s="76"/>
      <c r="L138" s="76"/>
      <c r="M138" s="76"/>
      <c r="N138" s="76"/>
      <c r="O138" s="76"/>
      <c r="P138" s="24"/>
      <c r="Q138" s="18"/>
      <c r="R138" s="18"/>
      <c r="S138" s="18"/>
      <c r="T138" s="18"/>
    </row>
    <row r="139" spans="1:20">
      <c r="A139" s="4">
        <v>135</v>
      </c>
      <c r="B139" s="17" t="s">
        <v>67</v>
      </c>
      <c r="C139" s="76"/>
      <c r="D139" s="76"/>
      <c r="E139" s="77"/>
      <c r="F139" s="76"/>
      <c r="G139" s="77"/>
      <c r="H139" s="77"/>
      <c r="I139" s="76"/>
      <c r="J139" s="76"/>
      <c r="K139" s="76"/>
      <c r="L139" s="76"/>
      <c r="M139" s="76"/>
      <c r="N139" s="76"/>
      <c r="O139" s="76"/>
      <c r="P139" s="24"/>
      <c r="Q139" s="18"/>
      <c r="R139" s="18"/>
      <c r="S139" s="18"/>
      <c r="T139" s="18"/>
    </row>
    <row r="140" spans="1:20">
      <c r="A140" s="4">
        <v>136</v>
      </c>
      <c r="B140" s="17" t="s">
        <v>67</v>
      </c>
      <c r="C140" s="76"/>
      <c r="D140" s="76"/>
      <c r="E140" s="77"/>
      <c r="F140" s="76"/>
      <c r="G140" s="77"/>
      <c r="H140" s="77"/>
      <c r="I140" s="76"/>
      <c r="J140" s="76"/>
      <c r="K140" s="76"/>
      <c r="L140" s="76"/>
      <c r="M140" s="76"/>
      <c r="N140" s="76"/>
      <c r="O140" s="76"/>
      <c r="P140" s="24"/>
      <c r="Q140" s="18"/>
      <c r="R140" s="18"/>
      <c r="S140" s="18"/>
      <c r="T140" s="18"/>
    </row>
    <row r="141" spans="1:20">
      <c r="A141" s="4">
        <v>137</v>
      </c>
      <c r="B141" s="17" t="s">
        <v>67</v>
      </c>
      <c r="C141" s="76"/>
      <c r="D141" s="76"/>
      <c r="E141" s="77"/>
      <c r="F141" s="76"/>
      <c r="G141" s="77"/>
      <c r="H141" s="77"/>
      <c r="I141" s="76"/>
      <c r="J141" s="76"/>
      <c r="K141" s="76"/>
      <c r="L141" s="76"/>
      <c r="M141" s="76"/>
      <c r="N141" s="76"/>
      <c r="O141" s="76"/>
      <c r="P141" s="24"/>
      <c r="Q141" s="18"/>
      <c r="R141" s="18"/>
      <c r="S141" s="18"/>
      <c r="T141" s="18"/>
    </row>
    <row r="142" spans="1:20">
      <c r="A142" s="4">
        <v>138</v>
      </c>
      <c r="B142" s="17" t="s">
        <v>67</v>
      </c>
      <c r="C142" s="76"/>
      <c r="D142" s="76"/>
      <c r="E142" s="77"/>
      <c r="F142" s="76"/>
      <c r="G142" s="77"/>
      <c r="H142" s="77"/>
      <c r="I142" s="76"/>
      <c r="J142" s="76"/>
      <c r="K142" s="76"/>
      <c r="L142" s="76"/>
      <c r="M142" s="76"/>
      <c r="N142" s="76"/>
      <c r="O142" s="76"/>
      <c r="P142" s="24"/>
      <c r="Q142" s="18"/>
      <c r="R142" s="18"/>
      <c r="S142" s="18"/>
      <c r="T142" s="18"/>
    </row>
    <row r="143" spans="1:20">
      <c r="A143" s="4">
        <v>139</v>
      </c>
      <c r="B143" s="17" t="s">
        <v>67</v>
      </c>
      <c r="C143" s="76"/>
      <c r="D143" s="76"/>
      <c r="E143" s="77"/>
      <c r="F143" s="76"/>
      <c r="G143" s="77"/>
      <c r="H143" s="77"/>
      <c r="I143" s="76"/>
      <c r="J143" s="76"/>
      <c r="K143" s="76"/>
      <c r="L143" s="76"/>
      <c r="M143" s="76"/>
      <c r="N143" s="76"/>
      <c r="O143" s="76"/>
      <c r="P143" s="24"/>
      <c r="Q143" s="18"/>
      <c r="R143" s="18"/>
      <c r="S143" s="18"/>
      <c r="T143" s="18"/>
    </row>
    <row r="144" spans="1:20">
      <c r="A144" s="4">
        <v>140</v>
      </c>
      <c r="B144" s="17" t="s">
        <v>67</v>
      </c>
      <c r="C144" s="76"/>
      <c r="D144" s="76"/>
      <c r="E144" s="77"/>
      <c r="F144" s="76"/>
      <c r="G144" s="77"/>
      <c r="H144" s="77"/>
      <c r="I144" s="76"/>
      <c r="J144" s="76"/>
      <c r="K144" s="76"/>
      <c r="L144" s="76"/>
      <c r="M144" s="76"/>
      <c r="N144" s="76"/>
      <c r="O144" s="76"/>
      <c r="P144" s="24"/>
      <c r="Q144" s="18"/>
      <c r="R144" s="18"/>
      <c r="S144" s="18"/>
      <c r="T144" s="18"/>
    </row>
    <row r="145" spans="1:20">
      <c r="A145" s="4">
        <v>141</v>
      </c>
      <c r="B145" s="17" t="s">
        <v>67</v>
      </c>
      <c r="C145" s="76"/>
      <c r="D145" s="76"/>
      <c r="E145" s="77"/>
      <c r="F145" s="76"/>
      <c r="G145" s="77"/>
      <c r="H145" s="77"/>
      <c r="I145" s="76"/>
      <c r="J145" s="76"/>
      <c r="K145" s="76"/>
      <c r="L145" s="76"/>
      <c r="M145" s="76"/>
      <c r="N145" s="76"/>
      <c r="O145" s="76"/>
      <c r="P145" s="24"/>
      <c r="Q145" s="18"/>
      <c r="R145" s="18"/>
      <c r="S145" s="18"/>
      <c r="T145" s="18"/>
    </row>
    <row r="146" spans="1:20">
      <c r="A146" s="4">
        <v>142</v>
      </c>
      <c r="B146" s="17" t="s">
        <v>67</v>
      </c>
      <c r="C146" s="76"/>
      <c r="D146" s="76"/>
      <c r="E146" s="77"/>
      <c r="F146" s="76"/>
      <c r="G146" s="77"/>
      <c r="H146" s="77"/>
      <c r="I146" s="76"/>
      <c r="J146" s="76"/>
      <c r="K146" s="76"/>
      <c r="L146" s="76"/>
      <c r="M146" s="76"/>
      <c r="N146" s="76"/>
      <c r="O146" s="76"/>
      <c r="P146" s="24"/>
      <c r="Q146" s="18"/>
      <c r="R146" s="18"/>
      <c r="S146" s="18"/>
      <c r="T146" s="18"/>
    </row>
    <row r="147" spans="1:20">
      <c r="A147" s="4">
        <v>143</v>
      </c>
      <c r="B147" s="17" t="s">
        <v>67</v>
      </c>
      <c r="C147" s="76"/>
      <c r="D147" s="76"/>
      <c r="E147" s="77"/>
      <c r="F147" s="76"/>
      <c r="G147" s="77"/>
      <c r="H147" s="77"/>
      <c r="I147" s="76"/>
      <c r="J147" s="76"/>
      <c r="K147" s="76"/>
      <c r="L147" s="76"/>
      <c r="M147" s="76"/>
      <c r="N147" s="76"/>
      <c r="O147" s="76"/>
      <c r="P147" s="24"/>
      <c r="Q147" s="18"/>
      <c r="R147" s="18"/>
      <c r="S147" s="18"/>
      <c r="T147" s="18"/>
    </row>
    <row r="148" spans="1:20">
      <c r="A148" s="4">
        <v>144</v>
      </c>
      <c r="B148" s="17" t="s">
        <v>67</v>
      </c>
      <c r="C148" s="76"/>
      <c r="D148" s="76"/>
      <c r="E148" s="77"/>
      <c r="F148" s="76"/>
      <c r="G148" s="77"/>
      <c r="H148" s="77"/>
      <c r="I148" s="76"/>
      <c r="J148" s="76"/>
      <c r="K148" s="76"/>
      <c r="L148" s="76"/>
      <c r="M148" s="76"/>
      <c r="N148" s="76"/>
      <c r="O148" s="76"/>
      <c r="P148" s="24"/>
      <c r="Q148" s="18"/>
      <c r="R148" s="18"/>
      <c r="S148" s="18"/>
      <c r="T148" s="18"/>
    </row>
    <row r="149" spans="1:20">
      <c r="A149" s="4">
        <v>145</v>
      </c>
      <c r="B149" s="17" t="s">
        <v>67</v>
      </c>
      <c r="C149" s="76"/>
      <c r="D149" s="76"/>
      <c r="E149" s="77"/>
      <c r="F149" s="76"/>
      <c r="G149" s="77"/>
      <c r="H149" s="77"/>
      <c r="I149" s="76"/>
      <c r="J149" s="76"/>
      <c r="K149" s="76"/>
      <c r="L149" s="76"/>
      <c r="M149" s="76"/>
      <c r="N149" s="76"/>
      <c r="O149" s="76"/>
      <c r="P149" s="24"/>
      <c r="Q149" s="18"/>
      <c r="R149" s="18"/>
      <c r="S149" s="18"/>
      <c r="T149" s="18"/>
    </row>
    <row r="150" spans="1:20">
      <c r="A150" s="4">
        <v>146</v>
      </c>
      <c r="B150" s="17" t="s">
        <v>67</v>
      </c>
      <c r="C150" s="55"/>
      <c r="D150" s="55"/>
      <c r="E150" s="56"/>
      <c r="F150" s="55"/>
      <c r="G150" s="56"/>
      <c r="H150" s="56"/>
      <c r="I150" s="57"/>
      <c r="J150" s="55"/>
      <c r="K150" s="55"/>
      <c r="L150" s="55"/>
      <c r="M150" s="55"/>
      <c r="N150" s="55"/>
      <c r="O150" s="55"/>
      <c r="P150" s="24"/>
      <c r="Q150" s="18"/>
      <c r="R150" s="18"/>
      <c r="S150" s="18"/>
      <c r="T150" s="18"/>
    </row>
    <row r="151" spans="1:20">
      <c r="A151" s="4">
        <v>147</v>
      </c>
      <c r="B151" s="17" t="s">
        <v>67</v>
      </c>
      <c r="C151" s="55"/>
      <c r="D151" s="55"/>
      <c r="E151" s="56"/>
      <c r="F151" s="55"/>
      <c r="G151" s="56"/>
      <c r="H151" s="56"/>
      <c r="I151" s="57"/>
      <c r="J151" s="55"/>
      <c r="K151" s="55"/>
      <c r="L151" s="55"/>
      <c r="M151" s="55"/>
      <c r="N151" s="55"/>
      <c r="O151" s="55"/>
      <c r="P151" s="24"/>
      <c r="Q151" s="18"/>
      <c r="R151" s="18"/>
      <c r="S151" s="18"/>
      <c r="T151" s="18"/>
    </row>
    <row r="152" spans="1:20">
      <c r="A152" s="4">
        <v>148</v>
      </c>
      <c r="B152" s="17" t="s">
        <v>67</v>
      </c>
      <c r="C152" s="55"/>
      <c r="D152" s="55"/>
      <c r="E152" s="56"/>
      <c r="F152" s="55"/>
      <c r="G152" s="56"/>
      <c r="H152" s="56"/>
      <c r="I152" s="57"/>
      <c r="J152" s="57"/>
      <c r="K152" s="55"/>
      <c r="L152" s="55"/>
      <c r="M152" s="55"/>
      <c r="N152" s="55"/>
      <c r="O152" s="55"/>
      <c r="P152" s="24"/>
      <c r="Q152" s="18"/>
      <c r="R152" s="18"/>
      <c r="S152" s="18"/>
      <c r="T152" s="18"/>
    </row>
    <row r="153" spans="1:20">
      <c r="A153" s="4">
        <v>149</v>
      </c>
      <c r="B153" s="17" t="s">
        <v>67</v>
      </c>
      <c r="C153" s="55"/>
      <c r="D153" s="55"/>
      <c r="E153" s="56"/>
      <c r="F153" s="55"/>
      <c r="G153" s="56"/>
      <c r="H153" s="56"/>
      <c r="I153" s="57"/>
      <c r="J153" s="55"/>
      <c r="K153" s="55"/>
      <c r="L153" s="55"/>
      <c r="M153" s="55"/>
      <c r="N153" s="55"/>
      <c r="O153" s="55"/>
      <c r="P153" s="24"/>
      <c r="Q153" s="18"/>
      <c r="R153" s="18"/>
      <c r="S153" s="18"/>
      <c r="T153" s="18"/>
    </row>
    <row r="154" spans="1:20">
      <c r="A154" s="4">
        <v>150</v>
      </c>
      <c r="B154" s="17" t="s">
        <v>67</v>
      </c>
      <c r="C154" s="55"/>
      <c r="D154" s="55"/>
      <c r="E154" s="56"/>
      <c r="F154" s="55"/>
      <c r="G154" s="56"/>
      <c r="H154" s="56"/>
      <c r="I154" s="57"/>
      <c r="J154" s="55"/>
      <c r="K154" s="55"/>
      <c r="L154" s="55"/>
      <c r="M154" s="55"/>
      <c r="N154" s="55"/>
      <c r="O154" s="55"/>
      <c r="P154" s="24"/>
      <c r="Q154" s="18"/>
      <c r="R154" s="18"/>
      <c r="S154" s="18"/>
      <c r="T154" s="18"/>
    </row>
    <row r="155" spans="1:20">
      <c r="A155" s="4">
        <v>151</v>
      </c>
      <c r="B155" s="17" t="s">
        <v>67</v>
      </c>
      <c r="C155" s="55"/>
      <c r="D155" s="55"/>
      <c r="E155" s="56"/>
      <c r="F155" s="55"/>
      <c r="G155" s="56"/>
      <c r="H155" s="56"/>
      <c r="I155" s="57"/>
      <c r="J155" s="55"/>
      <c r="K155" s="55"/>
      <c r="L155" s="55"/>
      <c r="M155" s="55"/>
      <c r="N155" s="55"/>
      <c r="O155" s="55"/>
      <c r="P155" s="24"/>
      <c r="Q155" s="18"/>
      <c r="R155" s="18"/>
      <c r="S155" s="18"/>
      <c r="T155" s="18"/>
    </row>
    <row r="156" spans="1:20">
      <c r="A156" s="4">
        <v>152</v>
      </c>
      <c r="B156" s="17" t="s">
        <v>67</v>
      </c>
      <c r="C156" s="55"/>
      <c r="D156" s="55"/>
      <c r="E156" s="56"/>
      <c r="F156" s="55"/>
      <c r="G156" s="56"/>
      <c r="H156" s="56"/>
      <c r="I156" s="57"/>
      <c r="J156" s="55"/>
      <c r="K156" s="55"/>
      <c r="L156" s="55"/>
      <c r="M156" s="55"/>
      <c r="N156" s="55"/>
      <c r="O156" s="55"/>
      <c r="P156" s="24"/>
      <c r="Q156" s="18"/>
      <c r="R156" s="18"/>
      <c r="S156" s="18"/>
      <c r="T156" s="18"/>
    </row>
    <row r="157" spans="1:20">
      <c r="A157" s="4">
        <v>153</v>
      </c>
      <c r="B157" s="17" t="s">
        <v>67</v>
      </c>
      <c r="C157" s="55"/>
      <c r="D157" s="55"/>
      <c r="E157" s="56"/>
      <c r="F157" s="55"/>
      <c r="G157" s="56"/>
      <c r="H157" s="56"/>
      <c r="I157" s="57"/>
      <c r="J157" s="55"/>
      <c r="K157" s="55"/>
      <c r="L157" s="55"/>
      <c r="M157" s="55"/>
      <c r="N157" s="55"/>
      <c r="O157" s="55"/>
      <c r="P157" s="24"/>
      <c r="Q157" s="18"/>
      <c r="R157" s="18"/>
      <c r="S157" s="18"/>
      <c r="T157" s="18"/>
    </row>
    <row r="158" spans="1:20">
      <c r="A158" s="4">
        <v>154</v>
      </c>
      <c r="B158" s="17" t="s">
        <v>67</v>
      </c>
      <c r="C158" s="55"/>
      <c r="D158" s="55"/>
      <c r="E158" s="56"/>
      <c r="F158" s="55"/>
      <c r="G158" s="56"/>
      <c r="H158" s="56"/>
      <c r="I158" s="57"/>
      <c r="J158" s="55"/>
      <c r="K158" s="55"/>
      <c r="L158" s="55"/>
      <c r="M158" s="55"/>
      <c r="N158" s="55"/>
      <c r="O158" s="55"/>
      <c r="P158" s="24"/>
      <c r="Q158" s="18"/>
      <c r="R158" s="18"/>
      <c r="S158" s="18"/>
      <c r="T158" s="18"/>
    </row>
    <row r="159" spans="1:20">
      <c r="A159" s="4">
        <v>155</v>
      </c>
      <c r="B159" s="17" t="s">
        <v>67</v>
      </c>
      <c r="C159" s="55"/>
      <c r="D159" s="55"/>
      <c r="E159" s="56"/>
      <c r="F159" s="55"/>
      <c r="G159" s="56"/>
      <c r="H159" s="56"/>
      <c r="I159" s="57"/>
      <c r="J159" s="55"/>
      <c r="K159" s="55"/>
      <c r="L159" s="55"/>
      <c r="M159" s="55"/>
      <c r="N159" s="55"/>
      <c r="O159" s="55"/>
      <c r="P159" s="24"/>
      <c r="Q159" s="18"/>
      <c r="R159" s="18"/>
      <c r="S159" s="18"/>
      <c r="T159" s="18"/>
    </row>
    <row r="160" spans="1:20">
      <c r="A160" s="4">
        <v>156</v>
      </c>
      <c r="B160" s="17" t="s">
        <v>67</v>
      </c>
      <c r="C160" s="55"/>
      <c r="D160" s="55"/>
      <c r="E160" s="56"/>
      <c r="F160" s="55"/>
      <c r="G160" s="56"/>
      <c r="H160" s="56"/>
      <c r="I160" s="57"/>
      <c r="J160" s="55"/>
      <c r="K160" s="55"/>
      <c r="L160" s="55"/>
      <c r="M160" s="55"/>
      <c r="N160" s="55"/>
      <c r="O160" s="55"/>
      <c r="P160" s="24"/>
      <c r="Q160" s="18"/>
      <c r="R160" s="18"/>
      <c r="S160" s="18"/>
      <c r="T160" s="18"/>
    </row>
    <row r="161" spans="1:20">
      <c r="A161" s="4">
        <v>157</v>
      </c>
      <c r="B161" s="17"/>
      <c r="C161" s="55"/>
      <c r="D161" s="55"/>
      <c r="E161" s="56"/>
      <c r="F161" s="55"/>
      <c r="G161" s="56"/>
      <c r="H161" s="56"/>
      <c r="I161" s="57"/>
      <c r="J161" s="55"/>
      <c r="K161" s="55"/>
      <c r="L161" s="55"/>
      <c r="M161" s="55"/>
      <c r="N161" s="55"/>
      <c r="O161" s="55"/>
      <c r="P161" s="24"/>
      <c r="Q161" s="18"/>
      <c r="R161" s="18"/>
      <c r="S161" s="18"/>
      <c r="T161" s="18"/>
    </row>
    <row r="162" spans="1:20">
      <c r="A162" s="4">
        <v>158</v>
      </c>
      <c r="B162" s="17"/>
      <c r="C162" s="55"/>
      <c r="D162" s="55"/>
      <c r="E162" s="56"/>
      <c r="F162" s="55"/>
      <c r="G162" s="56"/>
      <c r="H162" s="56"/>
      <c r="I162" s="57"/>
      <c r="J162" s="55"/>
      <c r="K162" s="55"/>
      <c r="L162" s="55"/>
      <c r="M162" s="55"/>
      <c r="N162" s="55"/>
      <c r="O162" s="55"/>
      <c r="P162" s="24"/>
      <c r="Q162" s="18"/>
      <c r="R162" s="18"/>
      <c r="S162" s="18"/>
      <c r="T162" s="18"/>
    </row>
    <row r="163" spans="1:20">
      <c r="A163" s="4">
        <v>159</v>
      </c>
      <c r="B163" s="17"/>
      <c r="C163" s="18"/>
      <c r="D163" s="18"/>
      <c r="E163" s="19"/>
      <c r="F163" s="18"/>
      <c r="G163" s="19"/>
      <c r="H163" s="19"/>
      <c r="I163" s="17">
        <f t="shared" ref="I163:I164" si="15">+G163+H163</f>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5"/>
        <v>0</v>
      </c>
      <c r="J164" s="18"/>
      <c r="K164" s="18"/>
      <c r="L164" s="18"/>
      <c r="M164" s="18"/>
      <c r="N164" s="18"/>
      <c r="O164" s="18"/>
      <c r="P164" s="24"/>
      <c r="Q164" s="18"/>
      <c r="R164" s="18"/>
      <c r="S164" s="18"/>
      <c r="T164" s="18"/>
    </row>
    <row r="165" spans="1:20">
      <c r="A165" s="21" t="s">
        <v>11</v>
      </c>
      <c r="B165" s="41"/>
      <c r="C165" s="21">
        <f>COUNTIFS(C5:C164,"*")</f>
        <v>71</v>
      </c>
      <c r="D165" s="21"/>
      <c r="E165" s="13"/>
      <c r="F165" s="21"/>
      <c r="G165" s="21">
        <f>SUM(G5:G164)</f>
        <v>1850</v>
      </c>
      <c r="H165" s="21">
        <f>SUM(H5:H164)</f>
        <v>1780</v>
      </c>
      <c r="I165" s="21">
        <f>SUM(I5:I164)</f>
        <v>3626</v>
      </c>
      <c r="J165" s="21"/>
      <c r="K165" s="21"/>
      <c r="L165" s="21"/>
      <c r="M165" s="21"/>
      <c r="N165" s="21"/>
      <c r="O165" s="21"/>
      <c r="P165" s="14"/>
      <c r="Q165" s="21"/>
      <c r="R165" s="21"/>
      <c r="S165" s="21"/>
      <c r="T165" s="12"/>
    </row>
    <row r="166" spans="1:20">
      <c r="A166" s="46" t="s">
        <v>66</v>
      </c>
      <c r="B166" s="10">
        <f>COUNTIF(B$5:B$164,"Team 1")</f>
        <v>47</v>
      </c>
      <c r="C166" s="46" t="s">
        <v>29</v>
      </c>
      <c r="D166" s="10">
        <f>COUNTIF(D5:D164,"Anganwadi")</f>
        <v>20</v>
      </c>
    </row>
    <row r="167" spans="1:20">
      <c r="A167" s="46" t="s">
        <v>67</v>
      </c>
      <c r="B167" s="10">
        <f>COUNTIF(B$6:B$164,"Team 2")</f>
        <v>109</v>
      </c>
      <c r="C167" s="46" t="s">
        <v>27</v>
      </c>
      <c r="D167" s="10">
        <f>COUNTIF(D5:D164,"School")</f>
        <v>51</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136 D5:D134 D150: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3" t="s">
        <v>812</v>
      </c>
      <c r="B1" s="163"/>
      <c r="C1" s="163"/>
      <c r="D1" s="164"/>
      <c r="E1" s="164"/>
      <c r="F1" s="164"/>
      <c r="G1" s="164"/>
      <c r="H1" s="164"/>
      <c r="I1" s="164"/>
      <c r="J1" s="164"/>
      <c r="K1" s="164"/>
      <c r="L1" s="164"/>
      <c r="M1" s="164"/>
      <c r="N1" s="164"/>
      <c r="O1" s="164"/>
      <c r="P1" s="164"/>
      <c r="Q1" s="164"/>
      <c r="R1" s="164"/>
      <c r="S1" s="164"/>
    </row>
    <row r="2" spans="1:20">
      <c r="A2" s="167" t="s">
        <v>63</v>
      </c>
      <c r="B2" s="168"/>
      <c r="C2" s="168"/>
      <c r="D2" s="25" t="s">
        <v>564</v>
      </c>
      <c r="E2" s="22"/>
      <c r="F2" s="22"/>
      <c r="G2" s="22"/>
      <c r="H2" s="22"/>
      <c r="I2" s="22"/>
      <c r="J2" s="22"/>
      <c r="K2" s="22"/>
      <c r="L2" s="22"/>
      <c r="M2" s="22"/>
      <c r="N2" s="22"/>
      <c r="O2" s="22"/>
      <c r="P2" s="22"/>
      <c r="Q2" s="22"/>
      <c r="R2" s="22"/>
      <c r="S2" s="22"/>
    </row>
    <row r="3" spans="1:20" ht="24" customHeight="1">
      <c r="A3" s="162" t="s">
        <v>14</v>
      </c>
      <c r="B3" s="165" t="s">
        <v>65</v>
      </c>
      <c r="C3" s="161" t="s">
        <v>7</v>
      </c>
      <c r="D3" s="161" t="s">
        <v>59</v>
      </c>
      <c r="E3" s="161" t="s">
        <v>16</v>
      </c>
      <c r="F3" s="169" t="s">
        <v>17</v>
      </c>
      <c r="G3" s="161" t="s">
        <v>8</v>
      </c>
      <c r="H3" s="161"/>
      <c r="I3" s="161"/>
      <c r="J3" s="161" t="s">
        <v>35</v>
      </c>
      <c r="K3" s="165" t="s">
        <v>37</v>
      </c>
      <c r="L3" s="165" t="s">
        <v>54</v>
      </c>
      <c r="M3" s="165" t="s">
        <v>55</v>
      </c>
      <c r="N3" s="165" t="s">
        <v>38</v>
      </c>
      <c r="O3" s="165" t="s">
        <v>39</v>
      </c>
      <c r="P3" s="162" t="s">
        <v>58</v>
      </c>
      <c r="Q3" s="161" t="s">
        <v>56</v>
      </c>
      <c r="R3" s="161" t="s">
        <v>36</v>
      </c>
      <c r="S3" s="161" t="s">
        <v>57</v>
      </c>
      <c r="T3" s="161" t="s">
        <v>13</v>
      </c>
    </row>
    <row r="4" spans="1:20" ht="25.5" customHeight="1">
      <c r="A4" s="162"/>
      <c r="B4" s="170"/>
      <c r="C4" s="161"/>
      <c r="D4" s="161"/>
      <c r="E4" s="161"/>
      <c r="F4" s="169"/>
      <c r="G4" s="23" t="s">
        <v>9</v>
      </c>
      <c r="H4" s="23" t="s">
        <v>10</v>
      </c>
      <c r="I4" s="23" t="s">
        <v>11</v>
      </c>
      <c r="J4" s="161"/>
      <c r="K4" s="166"/>
      <c r="L4" s="166"/>
      <c r="M4" s="166"/>
      <c r="N4" s="166"/>
      <c r="O4" s="166"/>
      <c r="P4" s="162"/>
      <c r="Q4" s="162"/>
      <c r="R4" s="161"/>
      <c r="S4" s="161"/>
      <c r="T4" s="161"/>
    </row>
    <row r="5" spans="1:20" ht="36">
      <c r="A5" s="4">
        <v>1</v>
      </c>
      <c r="B5" s="84" t="s">
        <v>66</v>
      </c>
      <c r="C5" s="102" t="s">
        <v>384</v>
      </c>
      <c r="D5" s="69" t="s">
        <v>29</v>
      </c>
      <c r="E5" s="70">
        <v>210</v>
      </c>
      <c r="F5" s="69" t="s">
        <v>84</v>
      </c>
      <c r="G5" s="70">
        <v>60</v>
      </c>
      <c r="H5" s="70">
        <v>50</v>
      </c>
      <c r="I5" s="84">
        <f t="shared" ref="I5:I68" si="0">+G5+H5</f>
        <v>110</v>
      </c>
      <c r="J5" s="69">
        <v>9957813660</v>
      </c>
      <c r="K5" s="69" t="s">
        <v>385</v>
      </c>
      <c r="L5" s="69" t="s">
        <v>386</v>
      </c>
      <c r="M5" s="69">
        <v>9401725760</v>
      </c>
      <c r="N5" s="69" t="s">
        <v>387</v>
      </c>
      <c r="O5" s="69">
        <v>7896514012</v>
      </c>
      <c r="P5" s="87">
        <v>43435</v>
      </c>
      <c r="Q5" s="61" t="s">
        <v>108</v>
      </c>
      <c r="R5" s="61">
        <v>13</v>
      </c>
      <c r="S5" s="61" t="s">
        <v>150</v>
      </c>
      <c r="T5" s="18"/>
    </row>
    <row r="6" spans="1:20" ht="18">
      <c r="A6" s="4">
        <v>2</v>
      </c>
      <c r="B6" s="84" t="s">
        <v>66</v>
      </c>
      <c r="C6" s="102" t="s">
        <v>388</v>
      </c>
      <c r="D6" s="69" t="s">
        <v>29</v>
      </c>
      <c r="E6" s="70">
        <v>127</v>
      </c>
      <c r="F6" s="69" t="s">
        <v>84</v>
      </c>
      <c r="G6" s="70">
        <v>23</v>
      </c>
      <c r="H6" s="70">
        <v>20</v>
      </c>
      <c r="I6" s="84">
        <f t="shared" si="0"/>
        <v>43</v>
      </c>
      <c r="J6" s="69">
        <v>7896423285</v>
      </c>
      <c r="K6" s="69" t="s">
        <v>385</v>
      </c>
      <c r="L6" s="69" t="s">
        <v>386</v>
      </c>
      <c r="M6" s="69">
        <v>9401725760</v>
      </c>
      <c r="N6" s="69" t="s">
        <v>387</v>
      </c>
      <c r="O6" s="69">
        <v>7896514012</v>
      </c>
      <c r="P6" s="87">
        <v>43435</v>
      </c>
      <c r="Q6" s="61" t="s">
        <v>108</v>
      </c>
      <c r="R6" s="61">
        <v>13</v>
      </c>
      <c r="S6" s="61" t="s">
        <v>150</v>
      </c>
      <c r="T6" s="18"/>
    </row>
    <row r="7" spans="1:20" ht="18">
      <c r="A7" s="4">
        <v>3</v>
      </c>
      <c r="B7" s="84" t="s">
        <v>66</v>
      </c>
      <c r="C7" s="102" t="s">
        <v>389</v>
      </c>
      <c r="D7" s="69" t="s">
        <v>29</v>
      </c>
      <c r="E7" s="70">
        <v>209</v>
      </c>
      <c r="F7" s="69" t="s">
        <v>84</v>
      </c>
      <c r="G7" s="85">
        <v>47</v>
      </c>
      <c r="H7" s="85">
        <v>50</v>
      </c>
      <c r="I7" s="84">
        <f t="shared" si="0"/>
        <v>97</v>
      </c>
      <c r="J7" s="69">
        <v>8011495313</v>
      </c>
      <c r="K7" s="69" t="s">
        <v>385</v>
      </c>
      <c r="L7" s="69" t="s">
        <v>386</v>
      </c>
      <c r="M7" s="69">
        <v>9401725760</v>
      </c>
      <c r="N7" s="69" t="s">
        <v>387</v>
      </c>
      <c r="O7" s="69">
        <v>7896514012</v>
      </c>
      <c r="P7" s="87">
        <v>43437</v>
      </c>
      <c r="Q7" s="61" t="s">
        <v>109</v>
      </c>
      <c r="R7" s="61">
        <v>13</v>
      </c>
      <c r="S7" s="61" t="s">
        <v>150</v>
      </c>
      <c r="T7" s="18"/>
    </row>
    <row r="8" spans="1:20" ht="18">
      <c r="A8" s="4">
        <v>4</v>
      </c>
      <c r="B8" s="84" t="s">
        <v>66</v>
      </c>
      <c r="C8" s="102" t="s">
        <v>390</v>
      </c>
      <c r="D8" s="69" t="s">
        <v>29</v>
      </c>
      <c r="E8" s="70">
        <v>142</v>
      </c>
      <c r="F8" s="69" t="s">
        <v>84</v>
      </c>
      <c r="G8" s="70">
        <v>16</v>
      </c>
      <c r="H8" s="70">
        <v>18</v>
      </c>
      <c r="I8" s="84">
        <f t="shared" si="0"/>
        <v>34</v>
      </c>
      <c r="J8" s="69">
        <v>9435359885</v>
      </c>
      <c r="K8" s="69" t="s">
        <v>385</v>
      </c>
      <c r="L8" s="69" t="s">
        <v>386</v>
      </c>
      <c r="M8" s="69">
        <v>9401725760</v>
      </c>
      <c r="N8" s="69" t="s">
        <v>387</v>
      </c>
      <c r="O8" s="69">
        <v>7896514012</v>
      </c>
      <c r="P8" s="87">
        <v>43437</v>
      </c>
      <c r="Q8" s="61" t="s">
        <v>109</v>
      </c>
      <c r="R8" s="61">
        <v>13</v>
      </c>
      <c r="S8" s="61" t="s">
        <v>150</v>
      </c>
      <c r="T8" s="18"/>
    </row>
    <row r="9" spans="1:20" ht="18">
      <c r="A9" s="4">
        <v>5</v>
      </c>
      <c r="B9" s="84" t="s">
        <v>66</v>
      </c>
      <c r="C9" s="69" t="s">
        <v>391</v>
      </c>
      <c r="D9" s="69" t="s">
        <v>29</v>
      </c>
      <c r="E9" s="70">
        <v>126</v>
      </c>
      <c r="F9" s="69" t="s">
        <v>84</v>
      </c>
      <c r="G9" s="70">
        <v>20</v>
      </c>
      <c r="H9" s="70">
        <v>25</v>
      </c>
      <c r="I9" s="84">
        <f t="shared" si="0"/>
        <v>45</v>
      </c>
      <c r="J9" s="69">
        <v>9706648961</v>
      </c>
      <c r="K9" s="69" t="s">
        <v>392</v>
      </c>
      <c r="L9" s="69" t="s">
        <v>393</v>
      </c>
      <c r="M9" s="69">
        <v>8751910577</v>
      </c>
      <c r="N9" s="69" t="s">
        <v>394</v>
      </c>
      <c r="O9" s="69">
        <v>9957408795</v>
      </c>
      <c r="P9" s="87">
        <v>43438</v>
      </c>
      <c r="Q9" s="61" t="s">
        <v>104</v>
      </c>
      <c r="R9" s="61">
        <v>13</v>
      </c>
      <c r="S9" s="61" t="s">
        <v>150</v>
      </c>
      <c r="T9" s="18"/>
    </row>
    <row r="10" spans="1:20" ht="36">
      <c r="A10" s="4">
        <v>6</v>
      </c>
      <c r="B10" s="84" t="s">
        <v>66</v>
      </c>
      <c r="C10" s="69" t="s">
        <v>395</v>
      </c>
      <c r="D10" s="69" t="s">
        <v>29</v>
      </c>
      <c r="E10" s="70">
        <v>179</v>
      </c>
      <c r="F10" s="69" t="s">
        <v>84</v>
      </c>
      <c r="G10" s="85">
        <v>21</v>
      </c>
      <c r="H10" s="85">
        <v>17</v>
      </c>
      <c r="I10" s="84">
        <f t="shared" si="0"/>
        <v>38</v>
      </c>
      <c r="J10" s="69">
        <v>9957613298</v>
      </c>
      <c r="K10" s="69" t="s">
        <v>392</v>
      </c>
      <c r="L10" s="69" t="s">
        <v>393</v>
      </c>
      <c r="M10" s="69">
        <v>8751910577</v>
      </c>
      <c r="N10" s="69" t="s">
        <v>396</v>
      </c>
      <c r="O10" s="69">
        <v>9957188065</v>
      </c>
      <c r="P10" s="87">
        <v>43438</v>
      </c>
      <c r="Q10" s="61" t="s">
        <v>104</v>
      </c>
      <c r="R10" s="61">
        <v>13</v>
      </c>
      <c r="S10" s="61" t="s">
        <v>150</v>
      </c>
      <c r="T10" s="18"/>
    </row>
    <row r="11" spans="1:20" ht="36">
      <c r="A11" s="4">
        <v>7</v>
      </c>
      <c r="B11" s="84" t="s">
        <v>66</v>
      </c>
      <c r="C11" s="69" t="s">
        <v>397</v>
      </c>
      <c r="D11" s="69" t="s">
        <v>29</v>
      </c>
      <c r="E11" s="70">
        <v>180</v>
      </c>
      <c r="F11" s="69" t="s">
        <v>84</v>
      </c>
      <c r="G11" s="70">
        <v>23</v>
      </c>
      <c r="H11" s="70">
        <v>20</v>
      </c>
      <c r="I11" s="84">
        <f t="shared" si="0"/>
        <v>43</v>
      </c>
      <c r="J11" s="69">
        <v>8011353527</v>
      </c>
      <c r="K11" s="69" t="s">
        <v>392</v>
      </c>
      <c r="L11" s="69" t="s">
        <v>393</v>
      </c>
      <c r="M11" s="69">
        <v>8751910577</v>
      </c>
      <c r="N11" s="69" t="s">
        <v>398</v>
      </c>
      <c r="O11" s="69">
        <v>9957664602</v>
      </c>
      <c r="P11" s="87">
        <v>43439</v>
      </c>
      <c r="Q11" s="61" t="s">
        <v>105</v>
      </c>
      <c r="R11" s="61">
        <v>13</v>
      </c>
      <c r="S11" s="61" t="s">
        <v>150</v>
      </c>
      <c r="T11" s="18"/>
    </row>
    <row r="12" spans="1:20" ht="36">
      <c r="A12" s="4">
        <v>8</v>
      </c>
      <c r="B12" s="84" t="s">
        <v>66</v>
      </c>
      <c r="C12" s="69" t="s">
        <v>399</v>
      </c>
      <c r="D12" s="69" t="s">
        <v>29</v>
      </c>
      <c r="E12" s="70">
        <v>208</v>
      </c>
      <c r="F12" s="69" t="s">
        <v>84</v>
      </c>
      <c r="G12" s="70">
        <v>20</v>
      </c>
      <c r="H12" s="70">
        <v>25</v>
      </c>
      <c r="I12" s="84">
        <f t="shared" si="0"/>
        <v>45</v>
      </c>
      <c r="J12" s="69">
        <v>8011353527</v>
      </c>
      <c r="K12" s="69" t="s">
        <v>392</v>
      </c>
      <c r="L12" s="69" t="s">
        <v>393</v>
      </c>
      <c r="M12" s="69">
        <v>8751910577</v>
      </c>
      <c r="N12" s="69" t="s">
        <v>398</v>
      </c>
      <c r="O12" s="69">
        <v>9957664602</v>
      </c>
      <c r="P12" s="87">
        <v>43439</v>
      </c>
      <c r="Q12" s="61" t="s">
        <v>105</v>
      </c>
      <c r="R12" s="61">
        <v>13</v>
      </c>
      <c r="S12" s="61" t="s">
        <v>150</v>
      </c>
      <c r="T12" s="18"/>
    </row>
    <row r="13" spans="1:20" ht="18">
      <c r="A13" s="4">
        <v>9</v>
      </c>
      <c r="B13" s="84" t="s">
        <v>66</v>
      </c>
      <c r="C13" s="69" t="s">
        <v>400</v>
      </c>
      <c r="D13" s="69" t="s">
        <v>29</v>
      </c>
      <c r="E13" s="70">
        <v>129</v>
      </c>
      <c r="F13" s="69" t="s">
        <v>84</v>
      </c>
      <c r="G13" s="70">
        <v>23</v>
      </c>
      <c r="H13" s="70">
        <v>21</v>
      </c>
      <c r="I13" s="84">
        <f t="shared" si="0"/>
        <v>44</v>
      </c>
      <c r="J13" s="69">
        <v>9613257357</v>
      </c>
      <c r="K13" s="69" t="s">
        <v>401</v>
      </c>
      <c r="L13" s="69" t="s">
        <v>402</v>
      </c>
      <c r="M13" s="69">
        <v>9954266594</v>
      </c>
      <c r="N13" s="69" t="s">
        <v>403</v>
      </c>
      <c r="O13" s="69">
        <v>9957487357</v>
      </c>
      <c r="P13" s="87">
        <v>43440</v>
      </c>
      <c r="Q13" s="61" t="s">
        <v>106</v>
      </c>
      <c r="R13" s="61">
        <v>10</v>
      </c>
      <c r="S13" s="61" t="s">
        <v>150</v>
      </c>
      <c r="T13" s="18"/>
    </row>
    <row r="14" spans="1:20" ht="18">
      <c r="A14" s="4">
        <v>10</v>
      </c>
      <c r="B14" s="84" t="s">
        <v>66</v>
      </c>
      <c r="C14" s="69" t="s">
        <v>404</v>
      </c>
      <c r="D14" s="69" t="s">
        <v>29</v>
      </c>
      <c r="E14" s="70">
        <v>236</v>
      </c>
      <c r="F14" s="69" t="s">
        <v>84</v>
      </c>
      <c r="G14" s="70">
        <v>23</v>
      </c>
      <c r="H14" s="70">
        <v>18</v>
      </c>
      <c r="I14" s="84">
        <f t="shared" si="0"/>
        <v>41</v>
      </c>
      <c r="J14" s="69">
        <v>9613329234</v>
      </c>
      <c r="K14" s="69" t="s">
        <v>401</v>
      </c>
      <c r="L14" s="69" t="s">
        <v>402</v>
      </c>
      <c r="M14" s="69">
        <v>9954266594</v>
      </c>
      <c r="N14" s="69" t="s">
        <v>405</v>
      </c>
      <c r="O14" s="69">
        <v>7896382573</v>
      </c>
      <c r="P14" s="87">
        <v>43440</v>
      </c>
      <c r="Q14" s="61" t="s">
        <v>106</v>
      </c>
      <c r="R14" s="61">
        <v>10</v>
      </c>
      <c r="S14" s="61" t="s">
        <v>150</v>
      </c>
      <c r="T14" s="18"/>
    </row>
    <row r="15" spans="1:20" ht="18">
      <c r="A15" s="4">
        <v>11</v>
      </c>
      <c r="B15" s="84" t="s">
        <v>66</v>
      </c>
      <c r="C15" s="69" t="s">
        <v>406</v>
      </c>
      <c r="D15" s="69" t="s">
        <v>29</v>
      </c>
      <c r="E15" s="70">
        <v>222</v>
      </c>
      <c r="F15" s="69" t="s">
        <v>84</v>
      </c>
      <c r="G15" s="70">
        <v>34</v>
      </c>
      <c r="H15" s="70">
        <v>40</v>
      </c>
      <c r="I15" s="84">
        <f t="shared" si="0"/>
        <v>74</v>
      </c>
      <c r="J15" s="103">
        <v>9577571770</v>
      </c>
      <c r="K15" s="69" t="s">
        <v>401</v>
      </c>
      <c r="L15" s="69" t="s">
        <v>402</v>
      </c>
      <c r="M15" s="69">
        <v>9954266594</v>
      </c>
      <c r="N15" s="69" t="s">
        <v>407</v>
      </c>
      <c r="O15" s="69">
        <v>9678269429</v>
      </c>
      <c r="P15" s="87">
        <v>43441</v>
      </c>
      <c r="Q15" s="61" t="s">
        <v>107</v>
      </c>
      <c r="R15" s="61">
        <v>10</v>
      </c>
      <c r="S15" s="61" t="s">
        <v>150</v>
      </c>
      <c r="T15" s="18"/>
    </row>
    <row r="16" spans="1:20" ht="36">
      <c r="A16" s="4">
        <v>12</v>
      </c>
      <c r="B16" s="84" t="s">
        <v>66</v>
      </c>
      <c r="C16" s="69" t="s">
        <v>408</v>
      </c>
      <c r="D16" s="69" t="s">
        <v>29</v>
      </c>
      <c r="E16" s="70">
        <v>31</v>
      </c>
      <c r="F16" s="69" t="s">
        <v>84</v>
      </c>
      <c r="G16" s="70">
        <v>33</v>
      </c>
      <c r="H16" s="70">
        <v>47</v>
      </c>
      <c r="I16" s="84">
        <f t="shared" si="0"/>
        <v>80</v>
      </c>
      <c r="J16" s="69">
        <v>9577255335</v>
      </c>
      <c r="K16" s="69" t="s">
        <v>401</v>
      </c>
      <c r="L16" s="69" t="s">
        <v>402</v>
      </c>
      <c r="M16" s="69">
        <v>9954266594</v>
      </c>
      <c r="N16" s="69" t="s">
        <v>409</v>
      </c>
      <c r="O16" s="69">
        <v>8011147139</v>
      </c>
      <c r="P16" s="87">
        <v>43441</v>
      </c>
      <c r="Q16" s="61" t="s">
        <v>107</v>
      </c>
      <c r="R16" s="61">
        <v>10</v>
      </c>
      <c r="S16" s="61" t="s">
        <v>150</v>
      </c>
      <c r="T16" s="18"/>
    </row>
    <row r="17" spans="1:20" ht="18">
      <c r="A17" s="4">
        <v>13</v>
      </c>
      <c r="B17" s="84" t="s">
        <v>66</v>
      </c>
      <c r="C17" s="69" t="s">
        <v>410</v>
      </c>
      <c r="D17" s="69" t="s">
        <v>29</v>
      </c>
      <c r="E17" s="70">
        <v>39</v>
      </c>
      <c r="F17" s="69" t="s">
        <v>84</v>
      </c>
      <c r="G17" s="70">
        <v>35</v>
      </c>
      <c r="H17" s="70">
        <v>28</v>
      </c>
      <c r="I17" s="84">
        <f t="shared" si="0"/>
        <v>63</v>
      </c>
      <c r="J17" s="69">
        <v>8133029833</v>
      </c>
      <c r="K17" s="69" t="s">
        <v>401</v>
      </c>
      <c r="L17" s="69" t="s">
        <v>402</v>
      </c>
      <c r="M17" s="69">
        <v>9954266594</v>
      </c>
      <c r="N17" s="69" t="s">
        <v>411</v>
      </c>
      <c r="O17" s="69">
        <v>8133029833</v>
      </c>
      <c r="P17" s="87">
        <v>43442</v>
      </c>
      <c r="Q17" s="61" t="s">
        <v>108</v>
      </c>
      <c r="R17" s="61">
        <v>10</v>
      </c>
      <c r="S17" s="61" t="s">
        <v>150</v>
      </c>
      <c r="T17" s="18"/>
    </row>
    <row r="18" spans="1:20" ht="18">
      <c r="A18" s="4">
        <v>14</v>
      </c>
      <c r="B18" s="84" t="s">
        <v>66</v>
      </c>
      <c r="C18" s="69" t="s">
        <v>412</v>
      </c>
      <c r="D18" s="69" t="s">
        <v>29</v>
      </c>
      <c r="E18" s="70">
        <v>219</v>
      </c>
      <c r="F18" s="69" t="s">
        <v>84</v>
      </c>
      <c r="G18" s="70">
        <v>45</v>
      </c>
      <c r="H18" s="70">
        <v>56</v>
      </c>
      <c r="I18" s="84">
        <f t="shared" si="0"/>
        <v>101</v>
      </c>
      <c r="J18" s="69">
        <v>8133029833</v>
      </c>
      <c r="K18" s="69" t="s">
        <v>401</v>
      </c>
      <c r="L18" s="69" t="s">
        <v>402</v>
      </c>
      <c r="M18" s="69">
        <v>9954266594</v>
      </c>
      <c r="N18" s="69" t="s">
        <v>411</v>
      </c>
      <c r="O18" s="69">
        <v>8133029833</v>
      </c>
      <c r="P18" s="87">
        <v>43442</v>
      </c>
      <c r="Q18" s="61" t="s">
        <v>108</v>
      </c>
      <c r="R18" s="61">
        <v>10</v>
      </c>
      <c r="S18" s="61" t="s">
        <v>150</v>
      </c>
      <c r="T18" s="18"/>
    </row>
    <row r="19" spans="1:20" ht="18">
      <c r="A19" s="4">
        <v>15</v>
      </c>
      <c r="B19" s="84" t="s">
        <v>66</v>
      </c>
      <c r="C19" s="69" t="s">
        <v>413</v>
      </c>
      <c r="D19" s="69" t="s">
        <v>29</v>
      </c>
      <c r="E19" s="70">
        <v>242</v>
      </c>
      <c r="F19" s="69" t="s">
        <v>84</v>
      </c>
      <c r="G19" s="70">
        <v>27</v>
      </c>
      <c r="H19" s="70">
        <v>25</v>
      </c>
      <c r="I19" s="84">
        <f t="shared" si="0"/>
        <v>52</v>
      </c>
      <c r="J19" s="69">
        <v>9613666641</v>
      </c>
      <c r="K19" s="69" t="s">
        <v>401</v>
      </c>
      <c r="L19" s="69" t="s">
        <v>402</v>
      </c>
      <c r="M19" s="69">
        <v>9954266594</v>
      </c>
      <c r="N19" s="69" t="s">
        <v>414</v>
      </c>
      <c r="O19" s="69">
        <v>9613666641</v>
      </c>
      <c r="P19" s="87">
        <v>43444</v>
      </c>
      <c r="Q19" s="61" t="s">
        <v>109</v>
      </c>
      <c r="R19" s="61">
        <v>10</v>
      </c>
      <c r="S19" s="61" t="s">
        <v>150</v>
      </c>
      <c r="T19" s="18"/>
    </row>
    <row r="20" spans="1:20" ht="18">
      <c r="A20" s="4">
        <v>16</v>
      </c>
      <c r="B20" s="84" t="s">
        <v>66</v>
      </c>
      <c r="C20" s="69" t="s">
        <v>415</v>
      </c>
      <c r="D20" s="69" t="s">
        <v>29</v>
      </c>
      <c r="E20" s="70">
        <v>237</v>
      </c>
      <c r="F20" s="69" t="s">
        <v>84</v>
      </c>
      <c r="G20" s="70">
        <v>10</v>
      </c>
      <c r="H20" s="70">
        <v>8</v>
      </c>
      <c r="I20" s="84">
        <f t="shared" si="0"/>
        <v>18</v>
      </c>
      <c r="J20" s="69">
        <v>9706185255</v>
      </c>
      <c r="K20" s="69" t="s">
        <v>239</v>
      </c>
      <c r="L20" s="69" t="s">
        <v>416</v>
      </c>
      <c r="M20" s="69">
        <v>9435520536</v>
      </c>
      <c r="N20" s="69" t="s">
        <v>417</v>
      </c>
      <c r="O20" s="69">
        <v>9864576149</v>
      </c>
      <c r="P20" s="87">
        <v>43444</v>
      </c>
      <c r="Q20" s="61" t="s">
        <v>109</v>
      </c>
      <c r="R20" s="61">
        <v>10</v>
      </c>
      <c r="S20" s="61" t="s">
        <v>150</v>
      </c>
      <c r="T20" s="18"/>
    </row>
    <row r="21" spans="1:20" ht="18">
      <c r="A21" s="4">
        <v>17</v>
      </c>
      <c r="B21" s="84" t="s">
        <v>66</v>
      </c>
      <c r="C21" s="69" t="s">
        <v>418</v>
      </c>
      <c r="D21" s="69" t="s">
        <v>29</v>
      </c>
      <c r="E21" s="70">
        <v>23</v>
      </c>
      <c r="F21" s="69" t="s">
        <v>84</v>
      </c>
      <c r="G21" s="70">
        <v>18</v>
      </c>
      <c r="H21" s="70">
        <v>20</v>
      </c>
      <c r="I21" s="84">
        <f t="shared" si="0"/>
        <v>38</v>
      </c>
      <c r="J21" s="69">
        <v>9854383263</v>
      </c>
      <c r="K21" s="69" t="s">
        <v>239</v>
      </c>
      <c r="L21" s="69" t="s">
        <v>416</v>
      </c>
      <c r="M21" s="69">
        <v>9435520536</v>
      </c>
      <c r="N21" s="69" t="s">
        <v>419</v>
      </c>
      <c r="O21" s="69">
        <v>9854394124</v>
      </c>
      <c r="P21" s="87">
        <v>43444</v>
      </c>
      <c r="Q21" s="61" t="s">
        <v>109</v>
      </c>
      <c r="R21" s="61">
        <v>10</v>
      </c>
      <c r="S21" s="61" t="s">
        <v>150</v>
      </c>
      <c r="T21" s="18"/>
    </row>
    <row r="22" spans="1:20" ht="18">
      <c r="A22" s="4">
        <v>18</v>
      </c>
      <c r="B22" s="84" t="s">
        <v>66</v>
      </c>
      <c r="C22" s="69" t="s">
        <v>420</v>
      </c>
      <c r="D22" s="69" t="s">
        <v>29</v>
      </c>
      <c r="E22" s="70">
        <v>116</v>
      </c>
      <c r="F22" s="69" t="s">
        <v>84</v>
      </c>
      <c r="G22" s="70">
        <v>13</v>
      </c>
      <c r="H22" s="70">
        <v>17</v>
      </c>
      <c r="I22" s="84">
        <f t="shared" si="0"/>
        <v>30</v>
      </c>
      <c r="J22" s="69">
        <v>9954586416</v>
      </c>
      <c r="K22" s="69" t="s">
        <v>239</v>
      </c>
      <c r="L22" s="69" t="s">
        <v>416</v>
      </c>
      <c r="M22" s="69">
        <v>9435520536</v>
      </c>
      <c r="N22" s="69" t="s">
        <v>421</v>
      </c>
      <c r="O22" s="69">
        <v>8876188509</v>
      </c>
      <c r="P22" s="87">
        <v>43445</v>
      </c>
      <c r="Q22" s="61" t="s">
        <v>104</v>
      </c>
      <c r="R22" s="61">
        <v>10</v>
      </c>
      <c r="S22" s="61" t="s">
        <v>150</v>
      </c>
      <c r="T22" s="18"/>
    </row>
    <row r="23" spans="1:20" ht="18">
      <c r="A23" s="4">
        <v>19</v>
      </c>
      <c r="B23" s="84" t="s">
        <v>66</v>
      </c>
      <c r="C23" s="69" t="s">
        <v>422</v>
      </c>
      <c r="D23" s="69" t="s">
        <v>29</v>
      </c>
      <c r="E23" s="70">
        <v>158</v>
      </c>
      <c r="F23" s="69" t="s">
        <v>84</v>
      </c>
      <c r="G23" s="70">
        <v>21</v>
      </c>
      <c r="H23" s="70">
        <v>17</v>
      </c>
      <c r="I23" s="84">
        <f t="shared" si="0"/>
        <v>38</v>
      </c>
      <c r="J23" s="69">
        <v>8471925741</v>
      </c>
      <c r="K23" s="69" t="s">
        <v>239</v>
      </c>
      <c r="L23" s="69" t="s">
        <v>416</v>
      </c>
      <c r="M23" s="69">
        <v>9435520536</v>
      </c>
      <c r="N23" s="69" t="s">
        <v>421</v>
      </c>
      <c r="O23" s="69">
        <v>8876188509</v>
      </c>
      <c r="P23" s="87">
        <v>43445</v>
      </c>
      <c r="Q23" s="61" t="s">
        <v>104</v>
      </c>
      <c r="R23" s="61">
        <v>10</v>
      </c>
      <c r="S23" s="61" t="s">
        <v>150</v>
      </c>
      <c r="T23" s="18"/>
    </row>
    <row r="24" spans="1:20" ht="36">
      <c r="A24" s="4">
        <v>20</v>
      </c>
      <c r="B24" s="84" t="s">
        <v>66</v>
      </c>
      <c r="C24" s="69" t="s">
        <v>423</v>
      </c>
      <c r="D24" s="69" t="s">
        <v>29</v>
      </c>
      <c r="E24" s="70">
        <v>66</v>
      </c>
      <c r="F24" s="69" t="s">
        <v>84</v>
      </c>
      <c r="G24" s="70">
        <v>50</v>
      </c>
      <c r="H24" s="70">
        <v>52</v>
      </c>
      <c r="I24" s="103">
        <f t="shared" si="0"/>
        <v>102</v>
      </c>
      <c r="J24" s="69">
        <v>9613779820</v>
      </c>
      <c r="K24" s="69" t="s">
        <v>424</v>
      </c>
      <c r="L24" s="69" t="s">
        <v>425</v>
      </c>
      <c r="M24" s="69">
        <v>9706239408</v>
      </c>
      <c r="N24" s="69" t="s">
        <v>300</v>
      </c>
      <c r="O24" s="69">
        <v>9577549411</v>
      </c>
      <c r="P24" s="87">
        <v>43446</v>
      </c>
      <c r="Q24" s="61" t="s">
        <v>105</v>
      </c>
      <c r="R24" s="61">
        <v>12</v>
      </c>
      <c r="S24" s="61" t="s">
        <v>150</v>
      </c>
      <c r="T24" s="18"/>
    </row>
    <row r="25" spans="1:20" ht="36">
      <c r="A25" s="4">
        <v>21</v>
      </c>
      <c r="B25" s="84" t="s">
        <v>66</v>
      </c>
      <c r="C25" s="69" t="s">
        <v>370</v>
      </c>
      <c r="D25" s="69" t="s">
        <v>29</v>
      </c>
      <c r="E25" s="70">
        <v>278</v>
      </c>
      <c r="F25" s="69" t="s">
        <v>84</v>
      </c>
      <c r="G25" s="70">
        <v>40</v>
      </c>
      <c r="H25" s="70">
        <v>33</v>
      </c>
      <c r="I25" s="103">
        <f t="shared" si="0"/>
        <v>73</v>
      </c>
      <c r="J25" s="69">
        <v>9706765309</v>
      </c>
      <c r="K25" s="69" t="s">
        <v>424</v>
      </c>
      <c r="L25" s="69" t="s">
        <v>425</v>
      </c>
      <c r="M25" s="69">
        <v>9706239408</v>
      </c>
      <c r="N25" s="69" t="s">
        <v>426</v>
      </c>
      <c r="O25" s="69">
        <v>9577269414</v>
      </c>
      <c r="P25" s="87">
        <v>43446</v>
      </c>
      <c r="Q25" s="61" t="s">
        <v>105</v>
      </c>
      <c r="R25" s="61">
        <v>12</v>
      </c>
      <c r="S25" s="61" t="s">
        <v>150</v>
      </c>
      <c r="T25" s="18"/>
    </row>
    <row r="26" spans="1:20" ht="36">
      <c r="A26" s="4">
        <v>22</v>
      </c>
      <c r="B26" s="84" t="s">
        <v>66</v>
      </c>
      <c r="C26" s="69" t="s">
        <v>427</v>
      </c>
      <c r="D26" s="69" t="s">
        <v>29</v>
      </c>
      <c r="E26" s="70">
        <v>223</v>
      </c>
      <c r="F26" s="69" t="s">
        <v>84</v>
      </c>
      <c r="G26" s="70">
        <v>31</v>
      </c>
      <c r="H26" s="70">
        <v>34</v>
      </c>
      <c r="I26" s="103">
        <f t="shared" si="0"/>
        <v>65</v>
      </c>
      <c r="J26" s="69">
        <v>7399398723</v>
      </c>
      <c r="K26" s="69" t="s">
        <v>424</v>
      </c>
      <c r="L26" s="69" t="s">
        <v>425</v>
      </c>
      <c r="M26" s="69">
        <v>9706239408</v>
      </c>
      <c r="N26" s="69" t="s">
        <v>426</v>
      </c>
      <c r="O26" s="69">
        <v>9577269414</v>
      </c>
      <c r="P26" s="87">
        <v>43446</v>
      </c>
      <c r="Q26" s="61" t="s">
        <v>105</v>
      </c>
      <c r="R26" s="61">
        <v>12</v>
      </c>
      <c r="S26" s="61" t="s">
        <v>150</v>
      </c>
      <c r="T26" s="18"/>
    </row>
    <row r="27" spans="1:20" ht="18">
      <c r="A27" s="4">
        <v>23</v>
      </c>
      <c r="B27" s="84" t="s">
        <v>66</v>
      </c>
      <c r="C27" s="69" t="s">
        <v>428</v>
      </c>
      <c r="D27" s="69" t="s">
        <v>29</v>
      </c>
      <c r="E27" s="70">
        <v>273</v>
      </c>
      <c r="F27" s="69" t="s">
        <v>84</v>
      </c>
      <c r="G27" s="70">
        <v>45</v>
      </c>
      <c r="H27" s="70">
        <v>51</v>
      </c>
      <c r="I27" s="103">
        <f t="shared" si="0"/>
        <v>96</v>
      </c>
      <c r="J27" s="69">
        <v>8472985131</v>
      </c>
      <c r="K27" s="69" t="s">
        <v>424</v>
      </c>
      <c r="L27" s="69" t="s">
        <v>425</v>
      </c>
      <c r="M27" s="69">
        <v>9706239408</v>
      </c>
      <c r="N27" s="69" t="s">
        <v>429</v>
      </c>
      <c r="O27" s="69">
        <v>9577369818</v>
      </c>
      <c r="P27" s="87">
        <v>43447</v>
      </c>
      <c r="Q27" s="61" t="s">
        <v>106</v>
      </c>
      <c r="R27" s="61">
        <v>12</v>
      </c>
      <c r="S27" s="61" t="s">
        <v>150</v>
      </c>
      <c r="T27" s="18"/>
    </row>
    <row r="28" spans="1:20" ht="18">
      <c r="A28" s="4">
        <v>24</v>
      </c>
      <c r="B28" s="84" t="s">
        <v>66</v>
      </c>
      <c r="C28" s="69" t="s">
        <v>430</v>
      </c>
      <c r="D28" s="69" t="s">
        <v>29</v>
      </c>
      <c r="E28" s="70">
        <v>10</v>
      </c>
      <c r="F28" s="69" t="s">
        <v>84</v>
      </c>
      <c r="G28" s="70">
        <v>30</v>
      </c>
      <c r="H28" s="70">
        <v>22</v>
      </c>
      <c r="I28" s="103">
        <f t="shared" si="0"/>
        <v>52</v>
      </c>
      <c r="J28" s="69">
        <v>9864859100</v>
      </c>
      <c r="K28" s="69" t="s">
        <v>424</v>
      </c>
      <c r="L28" s="69" t="s">
        <v>425</v>
      </c>
      <c r="M28" s="69">
        <v>9706239408</v>
      </c>
      <c r="N28" s="69" t="s">
        <v>431</v>
      </c>
      <c r="O28" s="69">
        <v>9859621368</v>
      </c>
      <c r="P28" s="87">
        <v>43447</v>
      </c>
      <c r="Q28" s="61" t="s">
        <v>106</v>
      </c>
      <c r="R28" s="61">
        <v>12</v>
      </c>
      <c r="S28" s="61" t="s">
        <v>150</v>
      </c>
      <c r="T28" s="18"/>
    </row>
    <row r="29" spans="1:20" ht="18">
      <c r="A29" s="4">
        <v>25</v>
      </c>
      <c r="B29" s="84" t="s">
        <v>66</v>
      </c>
      <c r="C29" s="69" t="s">
        <v>432</v>
      </c>
      <c r="D29" s="69" t="s">
        <v>29</v>
      </c>
      <c r="E29" s="70">
        <v>65</v>
      </c>
      <c r="F29" s="69" t="s">
        <v>84</v>
      </c>
      <c r="G29" s="70">
        <v>48</v>
      </c>
      <c r="H29" s="70">
        <v>62</v>
      </c>
      <c r="I29" s="103">
        <f t="shared" si="0"/>
        <v>110</v>
      </c>
      <c r="J29" s="69">
        <v>9577161415</v>
      </c>
      <c r="K29" s="69" t="s">
        <v>424</v>
      </c>
      <c r="L29" s="69" t="s">
        <v>425</v>
      </c>
      <c r="M29" s="69">
        <v>9706239408</v>
      </c>
      <c r="N29" s="69" t="s">
        <v>433</v>
      </c>
      <c r="O29" s="69">
        <v>9577370217</v>
      </c>
      <c r="P29" s="87">
        <v>43447</v>
      </c>
      <c r="Q29" s="61" t="s">
        <v>106</v>
      </c>
      <c r="R29" s="61">
        <v>12</v>
      </c>
      <c r="S29" s="61" t="s">
        <v>150</v>
      </c>
      <c r="T29" s="18"/>
    </row>
    <row r="30" spans="1:20" ht="18">
      <c r="A30" s="4">
        <v>26</v>
      </c>
      <c r="B30" s="84" t="s">
        <v>66</v>
      </c>
      <c r="C30" s="69" t="s">
        <v>434</v>
      </c>
      <c r="D30" s="69" t="s">
        <v>29</v>
      </c>
      <c r="E30" s="70">
        <v>66</v>
      </c>
      <c r="F30" s="69" t="s">
        <v>84</v>
      </c>
      <c r="G30" s="85">
        <v>20</v>
      </c>
      <c r="H30" s="85">
        <v>15</v>
      </c>
      <c r="I30" s="84">
        <f t="shared" si="0"/>
        <v>35</v>
      </c>
      <c r="J30" s="69">
        <v>9706239408</v>
      </c>
      <c r="K30" s="69" t="s">
        <v>225</v>
      </c>
      <c r="L30" s="69" t="s">
        <v>299</v>
      </c>
      <c r="M30" s="69">
        <v>9577762142</v>
      </c>
      <c r="N30" s="69" t="s">
        <v>435</v>
      </c>
      <c r="O30" s="61">
        <v>8011105375</v>
      </c>
      <c r="P30" s="87">
        <v>43448</v>
      </c>
      <c r="Q30" s="61" t="s">
        <v>107</v>
      </c>
      <c r="R30" s="61">
        <v>12</v>
      </c>
      <c r="S30" s="61" t="s">
        <v>150</v>
      </c>
      <c r="T30" s="18"/>
    </row>
    <row r="31" spans="1:20" ht="18">
      <c r="A31" s="4">
        <v>27</v>
      </c>
      <c r="B31" s="84" t="s">
        <v>66</v>
      </c>
      <c r="C31" s="69" t="s">
        <v>436</v>
      </c>
      <c r="D31" s="69" t="s">
        <v>29</v>
      </c>
      <c r="E31" s="70">
        <v>68</v>
      </c>
      <c r="F31" s="69" t="s">
        <v>84</v>
      </c>
      <c r="G31" s="85">
        <v>16</v>
      </c>
      <c r="H31" s="85">
        <v>13</v>
      </c>
      <c r="I31" s="84">
        <f t="shared" si="0"/>
        <v>29</v>
      </c>
      <c r="J31" s="69">
        <v>9706239408</v>
      </c>
      <c r="K31" s="69" t="s">
        <v>225</v>
      </c>
      <c r="L31" s="69" t="s">
        <v>299</v>
      </c>
      <c r="M31" s="69">
        <v>9577762142</v>
      </c>
      <c r="N31" s="69" t="s">
        <v>435</v>
      </c>
      <c r="O31" s="61">
        <v>8011105375</v>
      </c>
      <c r="P31" s="87">
        <v>43448</v>
      </c>
      <c r="Q31" s="61" t="s">
        <v>107</v>
      </c>
      <c r="R31" s="61">
        <v>12</v>
      </c>
      <c r="S31" s="61" t="s">
        <v>150</v>
      </c>
      <c r="T31" s="18"/>
    </row>
    <row r="32" spans="1:20" ht="18">
      <c r="A32" s="4">
        <v>28</v>
      </c>
      <c r="B32" s="84" t="s">
        <v>66</v>
      </c>
      <c r="C32" s="69" t="s">
        <v>437</v>
      </c>
      <c r="D32" s="69" t="s">
        <v>29</v>
      </c>
      <c r="E32" s="70">
        <v>69</v>
      </c>
      <c r="F32" s="69" t="s">
        <v>84</v>
      </c>
      <c r="G32" s="85">
        <v>17</v>
      </c>
      <c r="H32" s="85">
        <v>14</v>
      </c>
      <c r="I32" s="84">
        <f t="shared" si="0"/>
        <v>31</v>
      </c>
      <c r="J32" s="69">
        <v>9706239408</v>
      </c>
      <c r="K32" s="69" t="s">
        <v>225</v>
      </c>
      <c r="L32" s="69" t="s">
        <v>299</v>
      </c>
      <c r="M32" s="69">
        <v>9577762142</v>
      </c>
      <c r="N32" s="69" t="s">
        <v>435</v>
      </c>
      <c r="O32" s="61">
        <v>8011105375</v>
      </c>
      <c r="P32" s="87">
        <v>43448</v>
      </c>
      <c r="Q32" s="61" t="s">
        <v>107</v>
      </c>
      <c r="R32" s="61">
        <v>12</v>
      </c>
      <c r="S32" s="61" t="s">
        <v>150</v>
      </c>
      <c r="T32" s="18"/>
    </row>
    <row r="33" spans="1:20" ht="18">
      <c r="A33" s="4">
        <v>29</v>
      </c>
      <c r="B33" s="84" t="s">
        <v>66</v>
      </c>
      <c r="C33" s="69" t="s">
        <v>438</v>
      </c>
      <c r="D33" s="69" t="s">
        <v>29</v>
      </c>
      <c r="E33" s="70">
        <v>70</v>
      </c>
      <c r="F33" s="69" t="s">
        <v>84</v>
      </c>
      <c r="G33" s="85">
        <v>20</v>
      </c>
      <c r="H33" s="85">
        <v>26</v>
      </c>
      <c r="I33" s="84">
        <f t="shared" si="0"/>
        <v>46</v>
      </c>
      <c r="J33" s="69">
        <v>9706239408</v>
      </c>
      <c r="K33" s="69" t="s">
        <v>225</v>
      </c>
      <c r="L33" s="69" t="s">
        <v>299</v>
      </c>
      <c r="M33" s="69">
        <v>9577762142</v>
      </c>
      <c r="N33" s="69" t="s">
        <v>435</v>
      </c>
      <c r="O33" s="61">
        <v>8011105375</v>
      </c>
      <c r="P33" s="87">
        <v>43449</v>
      </c>
      <c r="Q33" s="61" t="s">
        <v>108</v>
      </c>
      <c r="R33" s="61">
        <v>12</v>
      </c>
      <c r="S33" s="61" t="s">
        <v>150</v>
      </c>
      <c r="T33" s="18"/>
    </row>
    <row r="34" spans="1:20" ht="18">
      <c r="A34" s="4">
        <v>30</v>
      </c>
      <c r="B34" s="84" t="s">
        <v>66</v>
      </c>
      <c r="C34" s="69" t="s">
        <v>424</v>
      </c>
      <c r="D34" s="69" t="s">
        <v>29</v>
      </c>
      <c r="E34" s="70">
        <v>215</v>
      </c>
      <c r="F34" s="69" t="s">
        <v>84</v>
      </c>
      <c r="G34" s="85">
        <v>21</v>
      </c>
      <c r="H34" s="85">
        <v>23</v>
      </c>
      <c r="I34" s="84">
        <f t="shared" si="0"/>
        <v>44</v>
      </c>
      <c r="J34" s="69">
        <v>8876562946</v>
      </c>
      <c r="K34" s="69" t="s">
        <v>424</v>
      </c>
      <c r="L34" s="69" t="s">
        <v>425</v>
      </c>
      <c r="M34" s="69">
        <v>9706239408</v>
      </c>
      <c r="N34" s="69" t="s">
        <v>433</v>
      </c>
      <c r="O34" s="69">
        <v>9577370217</v>
      </c>
      <c r="P34" s="87">
        <v>43449</v>
      </c>
      <c r="Q34" s="61" t="s">
        <v>108</v>
      </c>
      <c r="R34" s="61">
        <v>12</v>
      </c>
      <c r="S34" s="61" t="s">
        <v>150</v>
      </c>
      <c r="T34" s="18"/>
    </row>
    <row r="35" spans="1:20" ht="18">
      <c r="A35" s="4">
        <v>31</v>
      </c>
      <c r="B35" s="84" t="s">
        <v>66</v>
      </c>
      <c r="C35" s="69" t="s">
        <v>439</v>
      </c>
      <c r="D35" s="69" t="s">
        <v>29</v>
      </c>
      <c r="E35" s="70">
        <v>215</v>
      </c>
      <c r="F35" s="69" t="s">
        <v>84</v>
      </c>
      <c r="G35" s="85">
        <v>15</v>
      </c>
      <c r="H35" s="85">
        <v>17</v>
      </c>
      <c r="I35" s="84">
        <f t="shared" si="0"/>
        <v>32</v>
      </c>
      <c r="J35" s="69">
        <v>8876562946</v>
      </c>
      <c r="K35" s="69" t="s">
        <v>159</v>
      </c>
      <c r="L35" s="69" t="s">
        <v>160</v>
      </c>
      <c r="M35" s="69">
        <v>9957372661</v>
      </c>
      <c r="N35" s="69" t="s">
        <v>193</v>
      </c>
      <c r="O35" s="69">
        <v>9957318395</v>
      </c>
      <c r="P35" s="87">
        <v>43451</v>
      </c>
      <c r="Q35" s="61" t="s">
        <v>109</v>
      </c>
      <c r="R35" s="61">
        <v>15</v>
      </c>
      <c r="S35" s="61" t="s">
        <v>150</v>
      </c>
      <c r="T35" s="18"/>
    </row>
    <row r="36" spans="1:20" ht="18">
      <c r="A36" s="4">
        <v>32</v>
      </c>
      <c r="B36" s="84" t="s">
        <v>66</v>
      </c>
      <c r="C36" s="69" t="s">
        <v>440</v>
      </c>
      <c r="D36" s="69" t="s">
        <v>29</v>
      </c>
      <c r="E36" s="70">
        <v>213</v>
      </c>
      <c r="F36" s="69" t="s">
        <v>84</v>
      </c>
      <c r="G36" s="85">
        <v>24</v>
      </c>
      <c r="H36" s="85">
        <v>20</v>
      </c>
      <c r="I36" s="84">
        <f t="shared" si="0"/>
        <v>44</v>
      </c>
      <c r="J36" s="103">
        <v>9954652998</v>
      </c>
      <c r="K36" s="69" t="s">
        <v>159</v>
      </c>
      <c r="L36" s="69" t="s">
        <v>160</v>
      </c>
      <c r="M36" s="69">
        <v>9957372661</v>
      </c>
      <c r="N36" s="69" t="s">
        <v>193</v>
      </c>
      <c r="O36" s="69">
        <v>9957318395</v>
      </c>
      <c r="P36" s="87">
        <v>43451</v>
      </c>
      <c r="Q36" s="61" t="s">
        <v>109</v>
      </c>
      <c r="R36" s="61">
        <v>15</v>
      </c>
      <c r="S36" s="61" t="s">
        <v>150</v>
      </c>
      <c r="T36" s="18"/>
    </row>
    <row r="37" spans="1:20" ht="18">
      <c r="A37" s="4">
        <v>33</v>
      </c>
      <c r="B37" s="84" t="s">
        <v>66</v>
      </c>
      <c r="C37" s="69" t="s">
        <v>441</v>
      </c>
      <c r="D37" s="69" t="s">
        <v>29</v>
      </c>
      <c r="E37" s="70">
        <v>220</v>
      </c>
      <c r="F37" s="69" t="s">
        <v>84</v>
      </c>
      <c r="G37" s="85">
        <v>20</v>
      </c>
      <c r="H37" s="85">
        <v>15</v>
      </c>
      <c r="I37" s="84">
        <f t="shared" si="0"/>
        <v>35</v>
      </c>
      <c r="J37" s="69">
        <v>9854932908</v>
      </c>
      <c r="K37" s="69" t="s">
        <v>159</v>
      </c>
      <c r="L37" s="69" t="s">
        <v>160</v>
      </c>
      <c r="M37" s="69">
        <v>9957372661</v>
      </c>
      <c r="N37" s="69" t="s">
        <v>442</v>
      </c>
      <c r="O37" s="69">
        <v>9706768685</v>
      </c>
      <c r="P37" s="87">
        <v>43451</v>
      </c>
      <c r="Q37" s="61" t="s">
        <v>109</v>
      </c>
      <c r="R37" s="61">
        <v>15</v>
      </c>
      <c r="S37" s="61" t="s">
        <v>150</v>
      </c>
      <c r="T37" s="18"/>
    </row>
    <row r="38" spans="1:20" ht="18">
      <c r="A38" s="4">
        <v>34</v>
      </c>
      <c r="B38" s="84" t="s">
        <v>66</v>
      </c>
      <c r="C38" s="69" t="s">
        <v>443</v>
      </c>
      <c r="D38" s="69" t="s">
        <v>29</v>
      </c>
      <c r="E38" s="70">
        <v>35</v>
      </c>
      <c r="F38" s="69" t="s">
        <v>84</v>
      </c>
      <c r="G38" s="85">
        <v>22</v>
      </c>
      <c r="H38" s="85">
        <v>20</v>
      </c>
      <c r="I38" s="84">
        <f t="shared" si="0"/>
        <v>42</v>
      </c>
      <c r="J38" s="69">
        <v>9954335001</v>
      </c>
      <c r="K38" s="69" t="s">
        <v>159</v>
      </c>
      <c r="L38" s="69" t="s">
        <v>160</v>
      </c>
      <c r="M38" s="69">
        <v>9957372661</v>
      </c>
      <c r="N38" s="69" t="s">
        <v>444</v>
      </c>
      <c r="O38" s="69">
        <v>7896619975</v>
      </c>
      <c r="P38" s="87">
        <v>43452</v>
      </c>
      <c r="Q38" s="61" t="s">
        <v>104</v>
      </c>
      <c r="R38" s="61">
        <v>15</v>
      </c>
      <c r="S38" s="61" t="s">
        <v>150</v>
      </c>
      <c r="T38" s="18"/>
    </row>
    <row r="39" spans="1:20" ht="18">
      <c r="A39" s="4">
        <v>35</v>
      </c>
      <c r="B39" s="84" t="s">
        <v>66</v>
      </c>
      <c r="C39" s="69" t="s">
        <v>445</v>
      </c>
      <c r="D39" s="69" t="s">
        <v>29</v>
      </c>
      <c r="E39" s="70">
        <v>31</v>
      </c>
      <c r="F39" s="69" t="s">
        <v>84</v>
      </c>
      <c r="G39" s="85">
        <v>18</v>
      </c>
      <c r="H39" s="85">
        <v>15</v>
      </c>
      <c r="I39" s="84">
        <f t="shared" si="0"/>
        <v>33</v>
      </c>
      <c r="J39" s="69">
        <v>9508777327</v>
      </c>
      <c r="K39" s="69" t="s">
        <v>159</v>
      </c>
      <c r="L39" s="69" t="s">
        <v>160</v>
      </c>
      <c r="M39" s="69">
        <v>9957372661</v>
      </c>
      <c r="N39" s="69" t="s">
        <v>444</v>
      </c>
      <c r="O39" s="69">
        <v>7896619975</v>
      </c>
      <c r="P39" s="87">
        <v>43452</v>
      </c>
      <c r="Q39" s="61" t="s">
        <v>104</v>
      </c>
      <c r="R39" s="61">
        <v>15</v>
      </c>
      <c r="S39" s="61" t="s">
        <v>150</v>
      </c>
      <c r="T39" s="18"/>
    </row>
    <row r="40" spans="1:20" ht="18">
      <c r="A40" s="4">
        <v>36</v>
      </c>
      <c r="B40" s="84" t="s">
        <v>66</v>
      </c>
      <c r="C40" s="69" t="s">
        <v>446</v>
      </c>
      <c r="D40" s="69" t="s">
        <v>29</v>
      </c>
      <c r="E40" s="70">
        <v>36</v>
      </c>
      <c r="F40" s="69" t="s">
        <v>84</v>
      </c>
      <c r="G40" s="85">
        <v>21</v>
      </c>
      <c r="H40" s="85">
        <v>19</v>
      </c>
      <c r="I40" s="84">
        <f t="shared" si="0"/>
        <v>40</v>
      </c>
      <c r="J40" s="69">
        <v>8011414115</v>
      </c>
      <c r="K40" s="69" t="s">
        <v>159</v>
      </c>
      <c r="L40" s="69" t="s">
        <v>160</v>
      </c>
      <c r="M40" s="69">
        <v>9957372661</v>
      </c>
      <c r="N40" s="69" t="s">
        <v>447</v>
      </c>
      <c r="O40" s="69">
        <v>8720912848</v>
      </c>
      <c r="P40" s="87">
        <v>43452</v>
      </c>
      <c r="Q40" s="61" t="s">
        <v>104</v>
      </c>
      <c r="R40" s="61">
        <v>15</v>
      </c>
      <c r="S40" s="61" t="s">
        <v>150</v>
      </c>
      <c r="T40" s="18"/>
    </row>
    <row r="41" spans="1:20" ht="36">
      <c r="A41" s="4">
        <v>37</v>
      </c>
      <c r="B41" s="84" t="s">
        <v>66</v>
      </c>
      <c r="C41" s="69" t="s">
        <v>448</v>
      </c>
      <c r="D41" s="69" t="s">
        <v>29</v>
      </c>
      <c r="E41" s="70">
        <v>33</v>
      </c>
      <c r="F41" s="69" t="s">
        <v>84</v>
      </c>
      <c r="G41" s="85">
        <v>12</v>
      </c>
      <c r="H41" s="85">
        <v>18</v>
      </c>
      <c r="I41" s="84">
        <f t="shared" si="0"/>
        <v>30</v>
      </c>
      <c r="J41" s="69">
        <v>9678989887</v>
      </c>
      <c r="K41" s="69" t="s">
        <v>159</v>
      </c>
      <c r="L41" s="69" t="s">
        <v>160</v>
      </c>
      <c r="M41" s="69">
        <v>9957372661</v>
      </c>
      <c r="N41" s="69" t="s">
        <v>449</v>
      </c>
      <c r="O41" s="69">
        <v>9613917769</v>
      </c>
      <c r="P41" s="87">
        <v>43453</v>
      </c>
      <c r="Q41" s="61" t="s">
        <v>105</v>
      </c>
      <c r="R41" s="61">
        <v>15</v>
      </c>
      <c r="S41" s="61" t="s">
        <v>150</v>
      </c>
      <c r="T41" s="18"/>
    </row>
    <row r="42" spans="1:20" ht="36">
      <c r="A42" s="4">
        <v>38</v>
      </c>
      <c r="B42" s="84" t="s">
        <v>66</v>
      </c>
      <c r="C42" s="69" t="s">
        <v>450</v>
      </c>
      <c r="D42" s="69" t="s">
        <v>29</v>
      </c>
      <c r="E42" s="70">
        <v>32</v>
      </c>
      <c r="F42" s="61" t="s">
        <v>84</v>
      </c>
      <c r="G42" s="85">
        <v>15</v>
      </c>
      <c r="H42" s="85">
        <v>13</v>
      </c>
      <c r="I42" s="84">
        <f t="shared" si="0"/>
        <v>28</v>
      </c>
      <c r="J42" s="69">
        <v>9577703217</v>
      </c>
      <c r="K42" s="69" t="s">
        <v>159</v>
      </c>
      <c r="L42" s="69" t="s">
        <v>160</v>
      </c>
      <c r="M42" s="69">
        <v>9957372661</v>
      </c>
      <c r="N42" s="69" t="s">
        <v>451</v>
      </c>
      <c r="O42" s="69">
        <v>9577703217</v>
      </c>
      <c r="P42" s="87">
        <v>43453</v>
      </c>
      <c r="Q42" s="61" t="s">
        <v>105</v>
      </c>
      <c r="R42" s="61">
        <v>15</v>
      </c>
      <c r="S42" s="61" t="s">
        <v>150</v>
      </c>
      <c r="T42" s="18"/>
    </row>
    <row r="43" spans="1:20" ht="36">
      <c r="A43" s="4">
        <v>39</v>
      </c>
      <c r="B43" s="84" t="s">
        <v>66</v>
      </c>
      <c r="C43" s="69" t="s">
        <v>452</v>
      </c>
      <c r="D43" s="69" t="s">
        <v>29</v>
      </c>
      <c r="E43" s="70">
        <v>36</v>
      </c>
      <c r="F43" s="69" t="s">
        <v>84</v>
      </c>
      <c r="G43" s="85">
        <v>20</v>
      </c>
      <c r="H43" s="85">
        <v>18</v>
      </c>
      <c r="I43" s="84">
        <f t="shared" si="0"/>
        <v>38</v>
      </c>
      <c r="J43" s="69">
        <v>9577703217</v>
      </c>
      <c r="K43" s="69" t="s">
        <v>159</v>
      </c>
      <c r="L43" s="69" t="s">
        <v>160</v>
      </c>
      <c r="M43" s="69">
        <v>9957372661</v>
      </c>
      <c r="N43" s="69" t="s">
        <v>451</v>
      </c>
      <c r="O43" s="69">
        <v>9577703217</v>
      </c>
      <c r="P43" s="87">
        <v>43453</v>
      </c>
      <c r="Q43" s="61" t="s">
        <v>105</v>
      </c>
      <c r="R43" s="61">
        <v>15</v>
      </c>
      <c r="S43" s="61" t="s">
        <v>150</v>
      </c>
      <c r="T43" s="18"/>
    </row>
    <row r="44" spans="1:20" ht="18">
      <c r="A44" s="4">
        <v>40</v>
      </c>
      <c r="B44" s="84" t="s">
        <v>66</v>
      </c>
      <c r="C44" s="69" t="s">
        <v>453</v>
      </c>
      <c r="D44" s="69" t="s">
        <v>29</v>
      </c>
      <c r="E44" s="70">
        <v>84</v>
      </c>
      <c r="F44" s="69" t="s">
        <v>84</v>
      </c>
      <c r="G44" s="85">
        <v>17</v>
      </c>
      <c r="H44" s="85">
        <v>15</v>
      </c>
      <c r="I44" s="84">
        <f t="shared" si="0"/>
        <v>32</v>
      </c>
      <c r="J44" s="69">
        <v>8822234145</v>
      </c>
      <c r="K44" s="69" t="s">
        <v>159</v>
      </c>
      <c r="L44" s="69" t="s">
        <v>160</v>
      </c>
      <c r="M44" s="69">
        <v>9957372661</v>
      </c>
      <c r="N44" s="69" t="s">
        <v>454</v>
      </c>
      <c r="O44" s="69">
        <v>8822234145</v>
      </c>
      <c r="P44" s="87">
        <v>43454</v>
      </c>
      <c r="Q44" s="61" t="s">
        <v>106</v>
      </c>
      <c r="R44" s="61">
        <v>15</v>
      </c>
      <c r="S44" s="61" t="s">
        <v>150</v>
      </c>
      <c r="T44" s="18"/>
    </row>
    <row r="45" spans="1:20" ht="18">
      <c r="A45" s="4">
        <v>41</v>
      </c>
      <c r="B45" s="84" t="s">
        <v>66</v>
      </c>
      <c r="C45" s="69" t="s">
        <v>455</v>
      </c>
      <c r="D45" s="69" t="s">
        <v>29</v>
      </c>
      <c r="E45" s="70">
        <v>43</v>
      </c>
      <c r="F45" s="69" t="s">
        <v>84</v>
      </c>
      <c r="G45" s="85">
        <v>10</v>
      </c>
      <c r="H45" s="85">
        <v>12</v>
      </c>
      <c r="I45" s="84">
        <f t="shared" si="0"/>
        <v>22</v>
      </c>
      <c r="J45" s="69">
        <v>8822234147</v>
      </c>
      <c r="K45" s="69" t="s">
        <v>159</v>
      </c>
      <c r="L45" s="69" t="s">
        <v>160</v>
      </c>
      <c r="M45" s="69">
        <v>9957372661</v>
      </c>
      <c r="N45" s="69" t="s">
        <v>456</v>
      </c>
      <c r="O45" s="69">
        <v>9954387178</v>
      </c>
      <c r="P45" s="87">
        <v>43454</v>
      </c>
      <c r="Q45" s="61" t="s">
        <v>106</v>
      </c>
      <c r="R45" s="61">
        <v>15</v>
      </c>
      <c r="S45" s="61" t="s">
        <v>150</v>
      </c>
      <c r="T45" s="18"/>
    </row>
    <row r="46" spans="1:20" ht="36">
      <c r="A46" s="4">
        <v>42</v>
      </c>
      <c r="B46" s="84" t="s">
        <v>66</v>
      </c>
      <c r="C46" s="69" t="s">
        <v>457</v>
      </c>
      <c r="D46" s="69" t="s">
        <v>29</v>
      </c>
      <c r="E46" s="70">
        <v>45</v>
      </c>
      <c r="F46" s="69" t="s">
        <v>84</v>
      </c>
      <c r="G46" s="85">
        <v>20</v>
      </c>
      <c r="H46" s="85">
        <v>18</v>
      </c>
      <c r="I46" s="84">
        <f t="shared" si="0"/>
        <v>38</v>
      </c>
      <c r="J46" s="69">
        <v>9864906832</v>
      </c>
      <c r="K46" s="69" t="s">
        <v>159</v>
      </c>
      <c r="L46" s="69" t="s">
        <v>160</v>
      </c>
      <c r="M46" s="69">
        <v>9957372661</v>
      </c>
      <c r="N46" s="69" t="s">
        <v>458</v>
      </c>
      <c r="O46" s="69">
        <v>9957316847</v>
      </c>
      <c r="P46" s="87">
        <v>43454</v>
      </c>
      <c r="Q46" s="61" t="s">
        <v>106</v>
      </c>
      <c r="R46" s="61">
        <v>15</v>
      </c>
      <c r="S46" s="61" t="s">
        <v>150</v>
      </c>
      <c r="T46" s="18"/>
    </row>
    <row r="47" spans="1:20" ht="36">
      <c r="A47" s="4">
        <v>43</v>
      </c>
      <c r="B47" s="84" t="s">
        <v>66</v>
      </c>
      <c r="C47" s="69" t="s">
        <v>459</v>
      </c>
      <c r="D47" s="69" t="s">
        <v>29</v>
      </c>
      <c r="E47" s="70">
        <v>32</v>
      </c>
      <c r="F47" s="69" t="s">
        <v>84</v>
      </c>
      <c r="G47" s="85">
        <v>18</v>
      </c>
      <c r="H47" s="85">
        <v>16</v>
      </c>
      <c r="I47" s="84">
        <f t="shared" si="0"/>
        <v>34</v>
      </c>
      <c r="J47" s="69">
        <v>9854511861</v>
      </c>
      <c r="K47" s="69" t="s">
        <v>159</v>
      </c>
      <c r="L47" s="69" t="s">
        <v>160</v>
      </c>
      <c r="M47" s="69">
        <v>9957372661</v>
      </c>
      <c r="N47" s="69" t="s">
        <v>458</v>
      </c>
      <c r="O47" s="69">
        <v>9957316847</v>
      </c>
      <c r="P47" s="87">
        <v>43455</v>
      </c>
      <c r="Q47" s="61" t="s">
        <v>107</v>
      </c>
      <c r="R47" s="61">
        <v>15</v>
      </c>
      <c r="S47" s="61" t="s">
        <v>150</v>
      </c>
      <c r="T47" s="18"/>
    </row>
    <row r="48" spans="1:20" ht="18">
      <c r="A48" s="4">
        <v>44</v>
      </c>
      <c r="B48" s="84" t="s">
        <v>66</v>
      </c>
      <c r="C48" s="69" t="s">
        <v>460</v>
      </c>
      <c r="D48" s="69" t="s">
        <v>29</v>
      </c>
      <c r="E48" s="70">
        <v>37</v>
      </c>
      <c r="F48" s="69" t="s">
        <v>84</v>
      </c>
      <c r="G48" s="85">
        <v>19</v>
      </c>
      <c r="H48" s="85">
        <v>15</v>
      </c>
      <c r="I48" s="84">
        <f t="shared" si="0"/>
        <v>34</v>
      </c>
      <c r="J48" s="69">
        <v>8486702668</v>
      </c>
      <c r="K48" s="69" t="s">
        <v>159</v>
      </c>
      <c r="L48" s="69" t="s">
        <v>160</v>
      </c>
      <c r="M48" s="69">
        <v>9957372661</v>
      </c>
      <c r="N48" s="69" t="s">
        <v>461</v>
      </c>
      <c r="O48" s="69">
        <v>9678989909</v>
      </c>
      <c r="P48" s="87">
        <v>43455</v>
      </c>
      <c r="Q48" s="61" t="s">
        <v>107</v>
      </c>
      <c r="R48" s="61">
        <v>15</v>
      </c>
      <c r="S48" s="61" t="s">
        <v>150</v>
      </c>
      <c r="T48" s="18"/>
    </row>
    <row r="49" spans="1:20" ht="18">
      <c r="A49" s="4">
        <v>45</v>
      </c>
      <c r="B49" s="84" t="s">
        <v>66</v>
      </c>
      <c r="C49" s="69" t="s">
        <v>462</v>
      </c>
      <c r="D49" s="69" t="s">
        <v>29</v>
      </c>
      <c r="E49" s="70">
        <v>128</v>
      </c>
      <c r="F49" s="69" t="s">
        <v>84</v>
      </c>
      <c r="G49" s="85">
        <v>12</v>
      </c>
      <c r="H49" s="85">
        <v>15</v>
      </c>
      <c r="I49" s="84">
        <f t="shared" si="0"/>
        <v>27</v>
      </c>
      <c r="J49" s="69">
        <v>9957691256</v>
      </c>
      <c r="K49" s="69" t="s">
        <v>159</v>
      </c>
      <c r="L49" s="69" t="s">
        <v>160</v>
      </c>
      <c r="M49" s="69">
        <v>9957372661</v>
      </c>
      <c r="N49" s="69" t="s">
        <v>463</v>
      </c>
      <c r="O49" s="69">
        <v>9864953806</v>
      </c>
      <c r="P49" s="87">
        <v>43455</v>
      </c>
      <c r="Q49" s="61" t="s">
        <v>107</v>
      </c>
      <c r="R49" s="61">
        <v>15</v>
      </c>
      <c r="S49" s="61" t="s">
        <v>150</v>
      </c>
      <c r="T49" s="18"/>
    </row>
    <row r="50" spans="1:20" ht="18">
      <c r="A50" s="4">
        <v>46</v>
      </c>
      <c r="B50" s="84" t="s">
        <v>66</v>
      </c>
      <c r="C50" s="69" t="s">
        <v>464</v>
      </c>
      <c r="D50" s="69" t="s">
        <v>29</v>
      </c>
      <c r="E50" s="70">
        <v>38</v>
      </c>
      <c r="F50" s="69" t="s">
        <v>84</v>
      </c>
      <c r="G50" s="85">
        <v>15</v>
      </c>
      <c r="H50" s="85">
        <v>17</v>
      </c>
      <c r="I50" s="84">
        <f t="shared" si="0"/>
        <v>32</v>
      </c>
      <c r="J50" s="69">
        <v>8724912199</v>
      </c>
      <c r="K50" s="69" t="s">
        <v>159</v>
      </c>
      <c r="L50" s="69" t="s">
        <v>160</v>
      </c>
      <c r="M50" s="69">
        <v>9957372661</v>
      </c>
      <c r="N50" s="69" t="s">
        <v>461</v>
      </c>
      <c r="O50" s="69">
        <v>9678989909</v>
      </c>
      <c r="P50" s="87">
        <v>43456</v>
      </c>
      <c r="Q50" s="61" t="s">
        <v>108</v>
      </c>
      <c r="R50" s="61">
        <v>15</v>
      </c>
      <c r="S50" s="61" t="s">
        <v>150</v>
      </c>
      <c r="T50" s="18"/>
    </row>
    <row r="51" spans="1:20" ht="18">
      <c r="A51" s="4">
        <v>47</v>
      </c>
      <c r="B51" s="84" t="s">
        <v>66</v>
      </c>
      <c r="C51" s="69" t="s">
        <v>465</v>
      </c>
      <c r="D51" s="69" t="s">
        <v>29</v>
      </c>
      <c r="E51" s="70">
        <v>24</v>
      </c>
      <c r="F51" s="69" t="s">
        <v>84</v>
      </c>
      <c r="G51" s="85">
        <v>18</v>
      </c>
      <c r="H51" s="85">
        <v>16</v>
      </c>
      <c r="I51" s="84">
        <f t="shared" si="0"/>
        <v>34</v>
      </c>
      <c r="J51" s="69">
        <v>9678307863</v>
      </c>
      <c r="K51" s="69" t="s">
        <v>161</v>
      </c>
      <c r="L51" s="69" t="s">
        <v>162</v>
      </c>
      <c r="M51" s="69">
        <v>9859822980</v>
      </c>
      <c r="N51" s="69" t="s">
        <v>163</v>
      </c>
      <c r="O51" s="69">
        <v>8822417722</v>
      </c>
      <c r="P51" s="87">
        <v>43456</v>
      </c>
      <c r="Q51" s="61" t="s">
        <v>108</v>
      </c>
      <c r="R51" s="61">
        <v>15</v>
      </c>
      <c r="S51" s="61" t="s">
        <v>150</v>
      </c>
      <c r="T51" s="18"/>
    </row>
    <row r="52" spans="1:20" ht="18">
      <c r="A52" s="4">
        <v>48</v>
      </c>
      <c r="B52" s="84" t="s">
        <v>66</v>
      </c>
      <c r="C52" s="69" t="s">
        <v>466</v>
      </c>
      <c r="D52" s="69" t="s">
        <v>29</v>
      </c>
      <c r="E52" s="70">
        <v>56</v>
      </c>
      <c r="F52" s="69" t="s">
        <v>84</v>
      </c>
      <c r="G52" s="85">
        <v>12</v>
      </c>
      <c r="H52" s="85">
        <v>14</v>
      </c>
      <c r="I52" s="84">
        <f t="shared" si="0"/>
        <v>26</v>
      </c>
      <c r="J52" s="69">
        <v>9613684715</v>
      </c>
      <c r="K52" s="69" t="s">
        <v>161</v>
      </c>
      <c r="L52" s="69" t="s">
        <v>162</v>
      </c>
      <c r="M52" s="69">
        <v>9859822980</v>
      </c>
      <c r="N52" s="69" t="s">
        <v>467</v>
      </c>
      <c r="O52" s="69">
        <v>9435394356</v>
      </c>
      <c r="P52" s="87">
        <v>43456</v>
      </c>
      <c r="Q52" s="61" t="s">
        <v>108</v>
      </c>
      <c r="R52" s="61">
        <v>15</v>
      </c>
      <c r="S52" s="61" t="s">
        <v>150</v>
      </c>
      <c r="T52" s="18"/>
    </row>
    <row r="53" spans="1:20" ht="18">
      <c r="A53" s="4">
        <v>49</v>
      </c>
      <c r="B53" s="84" t="s">
        <v>66</v>
      </c>
      <c r="C53" s="69" t="s">
        <v>161</v>
      </c>
      <c r="D53" s="69" t="s">
        <v>29</v>
      </c>
      <c r="E53" s="70">
        <v>42</v>
      </c>
      <c r="F53" s="69" t="s">
        <v>84</v>
      </c>
      <c r="G53" s="85">
        <v>10</v>
      </c>
      <c r="H53" s="85">
        <v>12</v>
      </c>
      <c r="I53" s="84">
        <f t="shared" si="0"/>
        <v>22</v>
      </c>
      <c r="J53" s="69">
        <v>9707752957</v>
      </c>
      <c r="K53" s="69" t="s">
        <v>161</v>
      </c>
      <c r="L53" s="69" t="s">
        <v>162</v>
      </c>
      <c r="M53" s="69">
        <v>9859822980</v>
      </c>
      <c r="N53" s="69" t="s">
        <v>467</v>
      </c>
      <c r="O53" s="69">
        <v>9435394356</v>
      </c>
      <c r="P53" s="87">
        <v>43458</v>
      </c>
      <c r="Q53" s="61" t="s">
        <v>109</v>
      </c>
      <c r="R53" s="61">
        <v>15</v>
      </c>
      <c r="S53" s="61" t="s">
        <v>150</v>
      </c>
      <c r="T53" s="18"/>
    </row>
    <row r="54" spans="1:20" ht="18">
      <c r="A54" s="4">
        <v>50</v>
      </c>
      <c r="B54" s="84" t="s">
        <v>66</v>
      </c>
      <c r="C54" s="69" t="s">
        <v>468</v>
      </c>
      <c r="D54" s="69" t="s">
        <v>29</v>
      </c>
      <c r="E54" s="70">
        <v>122</v>
      </c>
      <c r="F54" s="69" t="s">
        <v>84</v>
      </c>
      <c r="G54" s="85">
        <v>15</v>
      </c>
      <c r="H54" s="85">
        <v>13</v>
      </c>
      <c r="I54" s="84">
        <f t="shared" si="0"/>
        <v>28</v>
      </c>
      <c r="J54" s="69">
        <v>8753905179</v>
      </c>
      <c r="K54" s="69" t="s">
        <v>469</v>
      </c>
      <c r="L54" s="69" t="s">
        <v>470</v>
      </c>
      <c r="M54" s="69">
        <v>9678122175</v>
      </c>
      <c r="N54" s="69" t="s">
        <v>471</v>
      </c>
      <c r="O54" s="69">
        <v>8753905179</v>
      </c>
      <c r="P54" s="87">
        <v>43458</v>
      </c>
      <c r="Q54" s="61" t="s">
        <v>109</v>
      </c>
      <c r="R54" s="61">
        <v>15</v>
      </c>
      <c r="S54" s="61" t="s">
        <v>150</v>
      </c>
      <c r="T54" s="18"/>
    </row>
    <row r="55" spans="1:20" ht="18">
      <c r="A55" s="4">
        <v>51</v>
      </c>
      <c r="B55" s="84" t="s">
        <v>66</v>
      </c>
      <c r="C55" s="69" t="s">
        <v>472</v>
      </c>
      <c r="D55" s="69" t="s">
        <v>29</v>
      </c>
      <c r="E55" s="70">
        <v>129</v>
      </c>
      <c r="F55" s="69" t="s">
        <v>84</v>
      </c>
      <c r="G55" s="85">
        <v>15</v>
      </c>
      <c r="H55" s="85">
        <v>16</v>
      </c>
      <c r="I55" s="84">
        <f t="shared" si="0"/>
        <v>31</v>
      </c>
      <c r="J55" s="69">
        <v>7896923771</v>
      </c>
      <c r="K55" s="69" t="s">
        <v>469</v>
      </c>
      <c r="L55" s="69" t="s">
        <v>470</v>
      </c>
      <c r="M55" s="69">
        <v>9678122175</v>
      </c>
      <c r="N55" s="69" t="s">
        <v>473</v>
      </c>
      <c r="O55" s="69">
        <v>7896147739</v>
      </c>
      <c r="P55" s="87">
        <v>43458</v>
      </c>
      <c r="Q55" s="61" t="s">
        <v>109</v>
      </c>
      <c r="R55" s="61">
        <v>15</v>
      </c>
      <c r="S55" s="61" t="s">
        <v>150</v>
      </c>
      <c r="T55" s="18"/>
    </row>
    <row r="56" spans="1:20" ht="36">
      <c r="A56" s="4">
        <v>52</v>
      </c>
      <c r="B56" s="84" t="s">
        <v>66</v>
      </c>
      <c r="C56" s="69" t="s">
        <v>474</v>
      </c>
      <c r="D56" s="69" t="s">
        <v>29</v>
      </c>
      <c r="E56" s="70">
        <v>67</v>
      </c>
      <c r="F56" s="69" t="s">
        <v>84</v>
      </c>
      <c r="G56" s="85">
        <v>16</v>
      </c>
      <c r="H56" s="85">
        <v>14</v>
      </c>
      <c r="I56" s="84">
        <f t="shared" si="0"/>
        <v>30</v>
      </c>
      <c r="J56" s="69">
        <v>8011088457</v>
      </c>
      <c r="K56" s="69" t="s">
        <v>469</v>
      </c>
      <c r="L56" s="69" t="s">
        <v>470</v>
      </c>
      <c r="M56" s="69">
        <v>9678122175</v>
      </c>
      <c r="N56" s="69" t="s">
        <v>473</v>
      </c>
      <c r="O56" s="69">
        <v>7896147739</v>
      </c>
      <c r="P56" s="87">
        <v>43460</v>
      </c>
      <c r="Q56" s="61" t="s">
        <v>105</v>
      </c>
      <c r="R56" s="61">
        <v>15</v>
      </c>
      <c r="S56" s="61" t="s">
        <v>150</v>
      </c>
      <c r="T56" s="18"/>
    </row>
    <row r="57" spans="1:20" ht="36">
      <c r="A57" s="4">
        <v>53</v>
      </c>
      <c r="B57" s="84" t="s">
        <v>66</v>
      </c>
      <c r="C57" s="69" t="s">
        <v>475</v>
      </c>
      <c r="D57" s="69" t="s">
        <v>29</v>
      </c>
      <c r="E57" s="70">
        <v>34</v>
      </c>
      <c r="F57" s="69" t="s">
        <v>84</v>
      </c>
      <c r="G57" s="85">
        <v>15</v>
      </c>
      <c r="H57" s="85">
        <v>10</v>
      </c>
      <c r="I57" s="84">
        <f t="shared" si="0"/>
        <v>25</v>
      </c>
      <c r="J57" s="69">
        <v>8011664043</v>
      </c>
      <c r="K57" s="69" t="s">
        <v>469</v>
      </c>
      <c r="L57" s="69" t="s">
        <v>470</v>
      </c>
      <c r="M57" s="69">
        <v>9678122175</v>
      </c>
      <c r="N57" s="69" t="s">
        <v>476</v>
      </c>
      <c r="O57" s="69">
        <v>8473986638</v>
      </c>
      <c r="P57" s="87">
        <v>43460</v>
      </c>
      <c r="Q57" s="61" t="s">
        <v>105</v>
      </c>
      <c r="R57" s="61">
        <v>15</v>
      </c>
      <c r="S57" s="61" t="s">
        <v>150</v>
      </c>
      <c r="T57" s="18"/>
    </row>
    <row r="58" spans="1:20" ht="36">
      <c r="A58" s="4">
        <v>54</v>
      </c>
      <c r="B58" s="84" t="s">
        <v>66</v>
      </c>
      <c r="C58" s="69" t="s">
        <v>477</v>
      </c>
      <c r="D58" s="69" t="s">
        <v>29</v>
      </c>
      <c r="E58" s="70">
        <v>50</v>
      </c>
      <c r="F58" s="69" t="s">
        <v>84</v>
      </c>
      <c r="G58" s="85">
        <v>14</v>
      </c>
      <c r="H58" s="85">
        <v>12</v>
      </c>
      <c r="I58" s="84">
        <f t="shared" si="0"/>
        <v>26</v>
      </c>
      <c r="J58" s="69">
        <v>8011411732</v>
      </c>
      <c r="K58" s="69" t="s">
        <v>469</v>
      </c>
      <c r="L58" s="69" t="s">
        <v>470</v>
      </c>
      <c r="M58" s="69">
        <v>9678122175</v>
      </c>
      <c r="N58" s="69" t="s">
        <v>478</v>
      </c>
      <c r="O58" s="69">
        <v>8011411732</v>
      </c>
      <c r="P58" s="87">
        <v>43460</v>
      </c>
      <c r="Q58" s="61" t="s">
        <v>105</v>
      </c>
      <c r="R58" s="61">
        <v>15</v>
      </c>
      <c r="S58" s="61" t="s">
        <v>150</v>
      </c>
      <c r="T58" s="18"/>
    </row>
    <row r="59" spans="1:20" ht="18">
      <c r="A59" s="4">
        <v>55</v>
      </c>
      <c r="B59" s="84" t="s">
        <v>66</v>
      </c>
      <c r="C59" s="69" t="s">
        <v>479</v>
      </c>
      <c r="D59" s="69" t="s">
        <v>29</v>
      </c>
      <c r="E59" s="70">
        <v>81</v>
      </c>
      <c r="F59" s="69" t="s">
        <v>84</v>
      </c>
      <c r="G59" s="85">
        <v>10</v>
      </c>
      <c r="H59" s="85">
        <v>12</v>
      </c>
      <c r="I59" s="84">
        <f t="shared" si="0"/>
        <v>22</v>
      </c>
      <c r="J59" s="69">
        <v>8011411732</v>
      </c>
      <c r="K59" s="69" t="s">
        <v>469</v>
      </c>
      <c r="L59" s="69" t="s">
        <v>470</v>
      </c>
      <c r="M59" s="69">
        <v>9678122175</v>
      </c>
      <c r="N59" s="69" t="s">
        <v>478</v>
      </c>
      <c r="O59" s="69">
        <v>8011411732</v>
      </c>
      <c r="P59" s="87">
        <v>43461</v>
      </c>
      <c r="Q59" s="61" t="s">
        <v>106</v>
      </c>
      <c r="R59" s="61">
        <v>15</v>
      </c>
      <c r="S59" s="61" t="s">
        <v>150</v>
      </c>
      <c r="T59" s="18"/>
    </row>
    <row r="60" spans="1:20" ht="18">
      <c r="A60" s="4">
        <v>56</v>
      </c>
      <c r="B60" s="84" t="s">
        <v>66</v>
      </c>
      <c r="C60" s="69" t="s">
        <v>480</v>
      </c>
      <c r="D60" s="69" t="s">
        <v>29</v>
      </c>
      <c r="E60" s="70">
        <v>40</v>
      </c>
      <c r="F60" s="69" t="s">
        <v>84</v>
      </c>
      <c r="G60" s="85">
        <v>13</v>
      </c>
      <c r="H60" s="85">
        <v>10</v>
      </c>
      <c r="I60" s="84">
        <f t="shared" si="0"/>
        <v>23</v>
      </c>
      <c r="J60" s="69">
        <v>8133005420</v>
      </c>
      <c r="K60" s="69" t="s">
        <v>194</v>
      </c>
      <c r="L60" s="69" t="s">
        <v>195</v>
      </c>
      <c r="M60" s="69">
        <v>8135945717</v>
      </c>
      <c r="N60" s="69" t="s">
        <v>481</v>
      </c>
      <c r="O60" s="69">
        <v>7896779546</v>
      </c>
      <c r="P60" s="87">
        <v>43461</v>
      </c>
      <c r="Q60" s="61" t="s">
        <v>106</v>
      </c>
      <c r="R60" s="61">
        <v>16</v>
      </c>
      <c r="S60" s="61" t="s">
        <v>150</v>
      </c>
      <c r="T60" s="18"/>
    </row>
    <row r="61" spans="1:20" ht="18">
      <c r="A61" s="4">
        <v>57</v>
      </c>
      <c r="B61" s="84" t="s">
        <v>66</v>
      </c>
      <c r="C61" s="69" t="s">
        <v>482</v>
      </c>
      <c r="D61" s="69" t="s">
        <v>29</v>
      </c>
      <c r="E61" s="70">
        <v>52</v>
      </c>
      <c r="F61" s="69" t="s">
        <v>84</v>
      </c>
      <c r="G61" s="85">
        <v>10</v>
      </c>
      <c r="H61" s="85">
        <v>12</v>
      </c>
      <c r="I61" s="84">
        <f t="shared" si="0"/>
        <v>22</v>
      </c>
      <c r="J61" s="69">
        <v>9707603848</v>
      </c>
      <c r="K61" s="69" t="s">
        <v>194</v>
      </c>
      <c r="L61" s="69" t="s">
        <v>195</v>
      </c>
      <c r="M61" s="69">
        <v>8135945717</v>
      </c>
      <c r="N61" s="69" t="s">
        <v>483</v>
      </c>
      <c r="O61" s="69">
        <v>8011088852</v>
      </c>
      <c r="P61" s="87">
        <v>43461</v>
      </c>
      <c r="Q61" s="61" t="s">
        <v>106</v>
      </c>
      <c r="R61" s="61">
        <v>16</v>
      </c>
      <c r="S61" s="61" t="s">
        <v>150</v>
      </c>
      <c r="T61" s="18"/>
    </row>
    <row r="62" spans="1:20" ht="18">
      <c r="A62" s="4">
        <v>58</v>
      </c>
      <c r="B62" s="84" t="s">
        <v>66</v>
      </c>
      <c r="C62" s="69" t="s">
        <v>484</v>
      </c>
      <c r="D62" s="69" t="s">
        <v>29</v>
      </c>
      <c r="E62" s="70">
        <v>53</v>
      </c>
      <c r="F62" s="69" t="s">
        <v>84</v>
      </c>
      <c r="G62" s="85">
        <v>15</v>
      </c>
      <c r="H62" s="85">
        <v>13</v>
      </c>
      <c r="I62" s="84">
        <f t="shared" si="0"/>
        <v>28</v>
      </c>
      <c r="J62" s="69">
        <v>9678284796</v>
      </c>
      <c r="K62" s="69" t="s">
        <v>194</v>
      </c>
      <c r="L62" s="69" t="s">
        <v>195</v>
      </c>
      <c r="M62" s="69">
        <v>8135945717</v>
      </c>
      <c r="N62" s="69" t="s">
        <v>485</v>
      </c>
      <c r="O62" s="69">
        <v>9957750671</v>
      </c>
      <c r="P62" s="87">
        <v>43462</v>
      </c>
      <c r="Q62" s="61" t="s">
        <v>106</v>
      </c>
      <c r="R62" s="61">
        <v>16</v>
      </c>
      <c r="S62" s="61" t="s">
        <v>150</v>
      </c>
      <c r="T62" s="18"/>
    </row>
    <row r="63" spans="1:20" ht="36">
      <c r="A63" s="4">
        <v>59</v>
      </c>
      <c r="B63" s="84" t="s">
        <v>66</v>
      </c>
      <c r="C63" s="69" t="s">
        <v>486</v>
      </c>
      <c r="D63" s="69" t="s">
        <v>29</v>
      </c>
      <c r="E63" s="70">
        <v>51</v>
      </c>
      <c r="F63" s="69" t="s">
        <v>84</v>
      </c>
      <c r="G63" s="85">
        <v>14</v>
      </c>
      <c r="H63" s="85">
        <v>12</v>
      </c>
      <c r="I63" s="84">
        <f t="shared" si="0"/>
        <v>26</v>
      </c>
      <c r="J63" s="69">
        <v>8812023783</v>
      </c>
      <c r="K63" s="69" t="s">
        <v>194</v>
      </c>
      <c r="L63" s="69" t="s">
        <v>195</v>
      </c>
      <c r="M63" s="69">
        <v>8135945717</v>
      </c>
      <c r="N63" s="69" t="s">
        <v>202</v>
      </c>
      <c r="O63" s="69">
        <v>9678633962</v>
      </c>
      <c r="P63" s="87">
        <v>43462</v>
      </c>
      <c r="Q63" s="61" t="s">
        <v>107</v>
      </c>
      <c r="R63" s="61">
        <v>16</v>
      </c>
      <c r="S63" s="61" t="s">
        <v>150</v>
      </c>
      <c r="T63" s="18"/>
    </row>
    <row r="64" spans="1:20" ht="18">
      <c r="A64" s="4">
        <v>60</v>
      </c>
      <c r="B64" s="84" t="s">
        <v>66</v>
      </c>
      <c r="C64" s="61" t="s">
        <v>487</v>
      </c>
      <c r="D64" s="61" t="s">
        <v>29</v>
      </c>
      <c r="E64" s="85">
        <v>17</v>
      </c>
      <c r="F64" s="61" t="s">
        <v>84</v>
      </c>
      <c r="G64" s="85">
        <v>15</v>
      </c>
      <c r="H64" s="85">
        <v>10</v>
      </c>
      <c r="I64" s="84">
        <f t="shared" si="0"/>
        <v>25</v>
      </c>
      <c r="J64" s="61">
        <v>8473990438</v>
      </c>
      <c r="K64" s="69" t="s">
        <v>194</v>
      </c>
      <c r="L64" s="69" t="s">
        <v>195</v>
      </c>
      <c r="M64" s="69">
        <v>8135945717</v>
      </c>
      <c r="N64" s="61" t="s">
        <v>483</v>
      </c>
      <c r="O64" s="61">
        <v>8011088852</v>
      </c>
      <c r="P64" s="87">
        <v>43462</v>
      </c>
      <c r="Q64" s="61" t="s">
        <v>107</v>
      </c>
      <c r="R64" s="61">
        <v>16</v>
      </c>
      <c r="S64" s="61" t="s">
        <v>150</v>
      </c>
      <c r="T64" s="18"/>
    </row>
    <row r="65" spans="1:20" ht="18">
      <c r="A65" s="4">
        <v>61</v>
      </c>
      <c r="B65" s="84" t="s">
        <v>66</v>
      </c>
      <c r="C65" s="69" t="s">
        <v>488</v>
      </c>
      <c r="D65" s="69" t="s">
        <v>29</v>
      </c>
      <c r="E65" s="70">
        <v>56</v>
      </c>
      <c r="F65" s="69" t="s">
        <v>84</v>
      </c>
      <c r="G65" s="85">
        <v>10</v>
      </c>
      <c r="H65" s="85">
        <v>12</v>
      </c>
      <c r="I65" s="84">
        <f t="shared" si="0"/>
        <v>22</v>
      </c>
      <c r="J65" s="69">
        <v>9508107960</v>
      </c>
      <c r="K65" s="69" t="s">
        <v>165</v>
      </c>
      <c r="L65" s="69" t="s">
        <v>166</v>
      </c>
      <c r="M65" s="69">
        <v>9577572102</v>
      </c>
      <c r="N65" s="69" t="s">
        <v>167</v>
      </c>
      <c r="O65" s="69">
        <v>9864011241</v>
      </c>
      <c r="P65" s="87">
        <v>43462</v>
      </c>
      <c r="Q65" s="61" t="s">
        <v>107</v>
      </c>
      <c r="R65" s="61">
        <v>16</v>
      </c>
      <c r="S65" s="61" t="s">
        <v>150</v>
      </c>
      <c r="T65" s="18"/>
    </row>
    <row r="66" spans="1:20" ht="18">
      <c r="A66" s="4">
        <v>62</v>
      </c>
      <c r="B66" s="84" t="s">
        <v>66</v>
      </c>
      <c r="C66" s="69" t="s">
        <v>168</v>
      </c>
      <c r="D66" s="69" t="s">
        <v>29</v>
      </c>
      <c r="E66" s="70">
        <v>78</v>
      </c>
      <c r="F66" s="69" t="s">
        <v>84</v>
      </c>
      <c r="G66" s="85">
        <v>10</v>
      </c>
      <c r="H66" s="85">
        <v>13</v>
      </c>
      <c r="I66" s="84">
        <f t="shared" si="0"/>
        <v>23</v>
      </c>
      <c r="J66" s="69">
        <v>9577827408</v>
      </c>
      <c r="K66" s="69" t="s">
        <v>165</v>
      </c>
      <c r="L66" s="69" t="s">
        <v>166</v>
      </c>
      <c r="M66" s="69">
        <v>9577572102</v>
      </c>
      <c r="N66" s="69" t="s">
        <v>167</v>
      </c>
      <c r="O66" s="69">
        <v>9864011241</v>
      </c>
      <c r="P66" s="87">
        <v>43463</v>
      </c>
      <c r="Q66" s="61" t="s">
        <v>107</v>
      </c>
      <c r="R66" s="61">
        <v>16</v>
      </c>
      <c r="S66" s="61" t="s">
        <v>150</v>
      </c>
      <c r="T66" s="18"/>
    </row>
    <row r="67" spans="1:20" ht="18">
      <c r="A67" s="4">
        <v>63</v>
      </c>
      <c r="B67" s="84" t="s">
        <v>66</v>
      </c>
      <c r="C67" s="104" t="s">
        <v>489</v>
      </c>
      <c r="D67" s="104" t="s">
        <v>29</v>
      </c>
      <c r="E67" s="105">
        <v>49</v>
      </c>
      <c r="F67" s="104" t="s">
        <v>84</v>
      </c>
      <c r="G67" s="104">
        <v>20</v>
      </c>
      <c r="H67" s="104">
        <v>15</v>
      </c>
      <c r="I67" s="103">
        <f t="shared" si="0"/>
        <v>35</v>
      </c>
      <c r="J67" s="104">
        <v>8822486758</v>
      </c>
      <c r="K67" s="69" t="s">
        <v>165</v>
      </c>
      <c r="L67" s="69" t="s">
        <v>166</v>
      </c>
      <c r="M67" s="69">
        <v>9577572102</v>
      </c>
      <c r="N67" s="69" t="s">
        <v>167</v>
      </c>
      <c r="O67" s="69">
        <v>9864011241</v>
      </c>
      <c r="P67" s="87">
        <v>43463</v>
      </c>
      <c r="Q67" s="61" t="s">
        <v>108</v>
      </c>
      <c r="R67" s="61">
        <v>16</v>
      </c>
      <c r="S67" s="61" t="s">
        <v>150</v>
      </c>
      <c r="T67" s="18"/>
    </row>
    <row r="68" spans="1:20" ht="18">
      <c r="A68" s="4">
        <v>64</v>
      </c>
      <c r="B68" s="84" t="s">
        <v>66</v>
      </c>
      <c r="C68" s="104" t="s">
        <v>165</v>
      </c>
      <c r="D68" s="104" t="s">
        <v>29</v>
      </c>
      <c r="E68" s="105">
        <v>92</v>
      </c>
      <c r="F68" s="104" t="s">
        <v>84</v>
      </c>
      <c r="G68" s="104">
        <v>14</v>
      </c>
      <c r="H68" s="104">
        <v>16</v>
      </c>
      <c r="I68" s="103">
        <f t="shared" si="0"/>
        <v>30</v>
      </c>
      <c r="J68" s="104">
        <v>9707139130</v>
      </c>
      <c r="K68" s="69" t="s">
        <v>165</v>
      </c>
      <c r="L68" s="69" t="s">
        <v>166</v>
      </c>
      <c r="M68" s="69">
        <v>9577572102</v>
      </c>
      <c r="N68" s="69" t="s">
        <v>167</v>
      </c>
      <c r="O68" s="69">
        <v>9864011241</v>
      </c>
      <c r="P68" s="87">
        <v>43463</v>
      </c>
      <c r="Q68" s="61" t="s">
        <v>108</v>
      </c>
      <c r="R68" s="61">
        <v>16</v>
      </c>
      <c r="S68" s="61" t="s">
        <v>150</v>
      </c>
      <c r="T68" s="18"/>
    </row>
    <row r="69" spans="1:20" ht="36">
      <c r="A69" s="4">
        <v>65</v>
      </c>
      <c r="B69" s="84" t="s">
        <v>66</v>
      </c>
      <c r="C69" s="104" t="s">
        <v>490</v>
      </c>
      <c r="D69" s="104" t="s">
        <v>29</v>
      </c>
      <c r="E69" s="105">
        <v>74</v>
      </c>
      <c r="F69" s="104" t="s">
        <v>84</v>
      </c>
      <c r="G69" s="104">
        <v>10</v>
      </c>
      <c r="H69" s="104">
        <v>13</v>
      </c>
      <c r="I69" s="103">
        <f t="shared" ref="I69:I90" si="1">+G69+H69</f>
        <v>23</v>
      </c>
      <c r="J69" s="104">
        <v>9859987054</v>
      </c>
      <c r="K69" s="104" t="s">
        <v>491</v>
      </c>
      <c r="L69" s="69" t="s">
        <v>162</v>
      </c>
      <c r="M69" s="69">
        <v>9859822980</v>
      </c>
      <c r="N69" s="104" t="s">
        <v>492</v>
      </c>
      <c r="O69" s="104">
        <v>9577150535</v>
      </c>
      <c r="P69" s="87">
        <v>43463</v>
      </c>
      <c r="Q69" s="61" t="s">
        <v>108</v>
      </c>
      <c r="R69" s="61">
        <v>16</v>
      </c>
      <c r="S69" s="61" t="s">
        <v>150</v>
      </c>
      <c r="T69" s="18"/>
    </row>
    <row r="70" spans="1:20" ht="36">
      <c r="A70" s="4">
        <v>66</v>
      </c>
      <c r="B70" s="84" t="s">
        <v>66</v>
      </c>
      <c r="C70" s="106" t="s">
        <v>493</v>
      </c>
      <c r="D70" s="106" t="s">
        <v>29</v>
      </c>
      <c r="E70" s="107">
        <v>75</v>
      </c>
      <c r="F70" s="106" t="s">
        <v>84</v>
      </c>
      <c r="G70" s="108">
        <v>12</v>
      </c>
      <c r="H70" s="108">
        <v>10</v>
      </c>
      <c r="I70" s="103">
        <f t="shared" si="1"/>
        <v>22</v>
      </c>
      <c r="J70" s="109">
        <v>9401268272</v>
      </c>
      <c r="K70" s="104" t="s">
        <v>491</v>
      </c>
      <c r="L70" s="69" t="s">
        <v>162</v>
      </c>
      <c r="M70" s="69">
        <v>9859822980</v>
      </c>
      <c r="N70" s="104" t="s">
        <v>492</v>
      </c>
      <c r="O70" s="104">
        <v>9577150535</v>
      </c>
      <c r="P70" s="87">
        <v>43465</v>
      </c>
      <c r="Q70" s="61" t="s">
        <v>109</v>
      </c>
      <c r="R70" s="61">
        <v>16</v>
      </c>
      <c r="S70" s="61" t="s">
        <v>150</v>
      </c>
      <c r="T70" s="18"/>
    </row>
    <row r="71" spans="1:20" ht="36">
      <c r="A71" s="4">
        <v>67</v>
      </c>
      <c r="B71" s="84" t="s">
        <v>66</v>
      </c>
      <c r="C71" s="106" t="s">
        <v>494</v>
      </c>
      <c r="D71" s="106" t="s">
        <v>29</v>
      </c>
      <c r="E71" s="107">
        <v>37</v>
      </c>
      <c r="F71" s="106" t="s">
        <v>84</v>
      </c>
      <c r="G71" s="108">
        <v>15</v>
      </c>
      <c r="H71" s="108">
        <v>20</v>
      </c>
      <c r="I71" s="103">
        <f t="shared" si="1"/>
        <v>35</v>
      </c>
      <c r="J71" s="109">
        <v>8011413008</v>
      </c>
      <c r="K71" s="104" t="s">
        <v>491</v>
      </c>
      <c r="L71" s="69" t="s">
        <v>162</v>
      </c>
      <c r="M71" s="69">
        <v>9859822980</v>
      </c>
      <c r="N71" s="104" t="s">
        <v>492</v>
      </c>
      <c r="O71" s="104">
        <v>9577150535</v>
      </c>
      <c r="P71" s="87">
        <v>43465</v>
      </c>
      <c r="Q71" s="61" t="s">
        <v>109</v>
      </c>
      <c r="R71" s="61">
        <v>16</v>
      </c>
      <c r="S71" s="61" t="s">
        <v>150</v>
      </c>
      <c r="T71" s="18"/>
    </row>
    <row r="72" spans="1:20" ht="36">
      <c r="A72" s="4">
        <v>68</v>
      </c>
      <c r="B72" s="84" t="s">
        <v>66</v>
      </c>
      <c r="C72" s="106" t="s">
        <v>495</v>
      </c>
      <c r="D72" s="106" t="s">
        <v>29</v>
      </c>
      <c r="E72" s="107">
        <v>87</v>
      </c>
      <c r="F72" s="106" t="s">
        <v>84</v>
      </c>
      <c r="G72" s="108">
        <v>16</v>
      </c>
      <c r="H72" s="108">
        <v>14</v>
      </c>
      <c r="I72" s="103">
        <f t="shared" si="1"/>
        <v>30</v>
      </c>
      <c r="J72" s="109">
        <v>9854531409</v>
      </c>
      <c r="K72" s="104" t="s">
        <v>491</v>
      </c>
      <c r="L72" s="69" t="s">
        <v>162</v>
      </c>
      <c r="M72" s="69">
        <v>9859822980</v>
      </c>
      <c r="N72" s="104" t="s">
        <v>496</v>
      </c>
      <c r="O72" s="104">
        <v>9854561522</v>
      </c>
      <c r="P72" s="87">
        <v>43465</v>
      </c>
      <c r="Q72" s="61" t="s">
        <v>109</v>
      </c>
      <c r="R72" s="61">
        <v>16</v>
      </c>
      <c r="S72" s="61" t="s">
        <v>150</v>
      </c>
      <c r="T72" s="18"/>
    </row>
    <row r="73" spans="1:20" ht="18">
      <c r="A73" s="4">
        <v>69</v>
      </c>
      <c r="B73" s="84" t="s">
        <v>67</v>
      </c>
      <c r="C73" s="69" t="s">
        <v>497</v>
      </c>
      <c r="D73" s="69" t="s">
        <v>29</v>
      </c>
      <c r="E73" s="70">
        <v>125</v>
      </c>
      <c r="F73" s="69" t="s">
        <v>84</v>
      </c>
      <c r="G73" s="70">
        <v>35</v>
      </c>
      <c r="H73" s="70">
        <v>28</v>
      </c>
      <c r="I73" s="84">
        <f t="shared" si="1"/>
        <v>63</v>
      </c>
      <c r="J73" s="69">
        <v>9957372801</v>
      </c>
      <c r="K73" s="69" t="s">
        <v>169</v>
      </c>
      <c r="L73" s="69" t="s">
        <v>173</v>
      </c>
      <c r="M73" s="69">
        <v>9957123661</v>
      </c>
      <c r="N73" s="69" t="s">
        <v>498</v>
      </c>
      <c r="O73" s="69">
        <v>9859704995</v>
      </c>
      <c r="P73" s="87">
        <v>43435</v>
      </c>
      <c r="Q73" s="61" t="s">
        <v>108</v>
      </c>
      <c r="R73" s="61">
        <v>15</v>
      </c>
      <c r="S73" s="61" t="s">
        <v>150</v>
      </c>
      <c r="T73" s="18"/>
    </row>
    <row r="74" spans="1:20" ht="18">
      <c r="A74" s="4">
        <v>70</v>
      </c>
      <c r="B74" s="84" t="s">
        <v>67</v>
      </c>
      <c r="C74" s="69" t="s">
        <v>499</v>
      </c>
      <c r="D74" s="69" t="s">
        <v>29</v>
      </c>
      <c r="E74" s="70">
        <v>123</v>
      </c>
      <c r="F74" s="69" t="s">
        <v>84</v>
      </c>
      <c r="G74" s="70">
        <v>53</v>
      </c>
      <c r="H74" s="70">
        <v>50</v>
      </c>
      <c r="I74" s="84">
        <f t="shared" si="1"/>
        <v>103</v>
      </c>
      <c r="J74" s="69">
        <v>9854451261</v>
      </c>
      <c r="K74" s="69" t="s">
        <v>169</v>
      </c>
      <c r="L74" s="69" t="s">
        <v>173</v>
      </c>
      <c r="M74" s="69">
        <v>9957123661</v>
      </c>
      <c r="N74" s="69" t="s">
        <v>176</v>
      </c>
      <c r="O74" s="69">
        <v>9613003586</v>
      </c>
      <c r="P74" s="87">
        <v>43435</v>
      </c>
      <c r="Q74" s="61" t="s">
        <v>108</v>
      </c>
      <c r="R74" s="61">
        <v>15</v>
      </c>
      <c r="S74" s="61" t="s">
        <v>150</v>
      </c>
      <c r="T74" s="18"/>
    </row>
    <row r="75" spans="1:20" ht="18">
      <c r="A75" s="4">
        <v>71</v>
      </c>
      <c r="B75" s="84" t="s">
        <v>67</v>
      </c>
      <c r="C75" s="69" t="s">
        <v>500</v>
      </c>
      <c r="D75" s="69" t="s">
        <v>29</v>
      </c>
      <c r="E75" s="70">
        <v>127</v>
      </c>
      <c r="F75" s="69" t="s">
        <v>84</v>
      </c>
      <c r="G75" s="70">
        <v>55</v>
      </c>
      <c r="H75" s="70">
        <v>56</v>
      </c>
      <c r="I75" s="84">
        <f t="shared" si="1"/>
        <v>111</v>
      </c>
      <c r="J75" s="69">
        <v>9678620789</v>
      </c>
      <c r="K75" s="69" t="s">
        <v>169</v>
      </c>
      <c r="L75" s="69" t="s">
        <v>173</v>
      </c>
      <c r="M75" s="69">
        <v>9957123661</v>
      </c>
      <c r="N75" s="69" t="s">
        <v>171</v>
      </c>
      <c r="O75" s="69">
        <v>9859704883</v>
      </c>
      <c r="P75" s="87">
        <v>43437</v>
      </c>
      <c r="Q75" s="61" t="s">
        <v>109</v>
      </c>
      <c r="R75" s="61">
        <v>15</v>
      </c>
      <c r="S75" s="61" t="s">
        <v>150</v>
      </c>
      <c r="T75" s="18"/>
    </row>
    <row r="76" spans="1:20" ht="18">
      <c r="A76" s="4">
        <v>72</v>
      </c>
      <c r="B76" s="84" t="s">
        <v>67</v>
      </c>
      <c r="C76" s="69" t="s">
        <v>501</v>
      </c>
      <c r="D76" s="69" t="s">
        <v>29</v>
      </c>
      <c r="E76" s="70">
        <v>128</v>
      </c>
      <c r="F76" s="69" t="s">
        <v>84</v>
      </c>
      <c r="G76" s="70">
        <v>53</v>
      </c>
      <c r="H76" s="70">
        <v>60</v>
      </c>
      <c r="I76" s="84">
        <f t="shared" si="1"/>
        <v>113</v>
      </c>
      <c r="J76" s="69">
        <v>7896966948</v>
      </c>
      <c r="K76" s="69" t="s">
        <v>169</v>
      </c>
      <c r="L76" s="69" t="s">
        <v>173</v>
      </c>
      <c r="M76" s="69">
        <v>9957123661</v>
      </c>
      <c r="N76" s="69" t="s">
        <v>172</v>
      </c>
      <c r="O76" s="69">
        <v>9859644581</v>
      </c>
      <c r="P76" s="87">
        <v>43437</v>
      </c>
      <c r="Q76" s="61" t="s">
        <v>109</v>
      </c>
      <c r="R76" s="61">
        <v>15</v>
      </c>
      <c r="S76" s="61" t="s">
        <v>150</v>
      </c>
      <c r="T76" s="18"/>
    </row>
    <row r="77" spans="1:20" ht="18">
      <c r="A77" s="4">
        <v>73</v>
      </c>
      <c r="B77" s="84" t="s">
        <v>67</v>
      </c>
      <c r="C77" s="69" t="s">
        <v>175</v>
      </c>
      <c r="D77" s="69" t="s">
        <v>29</v>
      </c>
      <c r="E77" s="70">
        <v>179</v>
      </c>
      <c r="F77" s="69" t="s">
        <v>84</v>
      </c>
      <c r="G77" s="70">
        <v>45</v>
      </c>
      <c r="H77" s="70">
        <v>50</v>
      </c>
      <c r="I77" s="84">
        <f t="shared" si="1"/>
        <v>95</v>
      </c>
      <c r="J77" s="69">
        <v>8011330055</v>
      </c>
      <c r="K77" s="69" t="s">
        <v>169</v>
      </c>
      <c r="L77" s="69" t="s">
        <v>173</v>
      </c>
      <c r="M77" s="69">
        <v>9957123661</v>
      </c>
      <c r="N77" s="69" t="s">
        <v>176</v>
      </c>
      <c r="O77" s="69">
        <v>9613003586</v>
      </c>
      <c r="P77" s="87">
        <v>43438</v>
      </c>
      <c r="Q77" s="61" t="s">
        <v>104</v>
      </c>
      <c r="R77" s="61">
        <v>15</v>
      </c>
      <c r="S77" s="61" t="s">
        <v>150</v>
      </c>
      <c r="T77" s="18"/>
    </row>
    <row r="78" spans="1:20" ht="18">
      <c r="A78" s="4">
        <v>74</v>
      </c>
      <c r="B78" s="84" t="s">
        <v>67</v>
      </c>
      <c r="C78" s="69" t="s">
        <v>502</v>
      </c>
      <c r="D78" s="69" t="s">
        <v>29</v>
      </c>
      <c r="E78" s="70">
        <v>150</v>
      </c>
      <c r="F78" s="69" t="s">
        <v>84</v>
      </c>
      <c r="G78" s="70">
        <v>60</v>
      </c>
      <c r="H78" s="70">
        <v>65</v>
      </c>
      <c r="I78" s="84">
        <f t="shared" si="1"/>
        <v>125</v>
      </c>
      <c r="J78" s="69">
        <v>8011948343</v>
      </c>
      <c r="K78" s="69" t="s">
        <v>169</v>
      </c>
      <c r="L78" s="69" t="s">
        <v>173</v>
      </c>
      <c r="M78" s="69">
        <v>9957123661</v>
      </c>
      <c r="N78" s="69" t="s">
        <v>174</v>
      </c>
      <c r="O78" s="69">
        <v>9577646183</v>
      </c>
      <c r="P78" s="87">
        <v>43438</v>
      </c>
      <c r="Q78" s="61" t="s">
        <v>104</v>
      </c>
      <c r="R78" s="61">
        <v>15</v>
      </c>
      <c r="S78" s="61" t="s">
        <v>150</v>
      </c>
      <c r="T78" s="18"/>
    </row>
    <row r="79" spans="1:20" ht="36">
      <c r="A79" s="4">
        <v>75</v>
      </c>
      <c r="B79" s="84" t="s">
        <v>67</v>
      </c>
      <c r="C79" s="69" t="s">
        <v>503</v>
      </c>
      <c r="D79" s="69" t="s">
        <v>29</v>
      </c>
      <c r="E79" s="70">
        <v>128</v>
      </c>
      <c r="F79" s="69" t="s">
        <v>84</v>
      </c>
      <c r="G79" s="70">
        <v>33</v>
      </c>
      <c r="H79" s="70">
        <v>42</v>
      </c>
      <c r="I79" s="84">
        <f t="shared" si="1"/>
        <v>75</v>
      </c>
      <c r="J79" s="69">
        <v>8822093368</v>
      </c>
      <c r="K79" s="69" t="s">
        <v>504</v>
      </c>
      <c r="L79" s="69" t="s">
        <v>505</v>
      </c>
      <c r="M79" s="69">
        <v>9957978780</v>
      </c>
      <c r="N79" s="69" t="s">
        <v>506</v>
      </c>
      <c r="O79" s="69">
        <v>8822093368</v>
      </c>
      <c r="P79" s="87">
        <v>43439</v>
      </c>
      <c r="Q79" s="61" t="s">
        <v>105</v>
      </c>
      <c r="R79" s="61">
        <v>15</v>
      </c>
      <c r="S79" s="61" t="s">
        <v>150</v>
      </c>
      <c r="T79" s="18"/>
    </row>
    <row r="80" spans="1:20" ht="36">
      <c r="A80" s="4">
        <v>76</v>
      </c>
      <c r="B80" s="84" t="s">
        <v>67</v>
      </c>
      <c r="C80" s="69" t="s">
        <v>507</v>
      </c>
      <c r="D80" s="69" t="s">
        <v>29</v>
      </c>
      <c r="E80" s="70">
        <v>130</v>
      </c>
      <c r="F80" s="69" t="s">
        <v>84</v>
      </c>
      <c r="G80" s="70">
        <v>22</v>
      </c>
      <c r="H80" s="70">
        <v>29</v>
      </c>
      <c r="I80" s="84">
        <f t="shared" si="1"/>
        <v>51</v>
      </c>
      <c r="J80" s="69">
        <v>9954541856</v>
      </c>
      <c r="K80" s="69" t="s">
        <v>504</v>
      </c>
      <c r="L80" s="69" t="s">
        <v>505</v>
      </c>
      <c r="M80" s="69">
        <v>9957978780</v>
      </c>
      <c r="N80" s="69" t="s">
        <v>508</v>
      </c>
      <c r="O80" s="69">
        <v>9954541856</v>
      </c>
      <c r="P80" s="87">
        <v>43439</v>
      </c>
      <c r="Q80" s="61" t="s">
        <v>105</v>
      </c>
      <c r="R80" s="61">
        <v>15</v>
      </c>
      <c r="S80" s="61" t="s">
        <v>150</v>
      </c>
      <c r="T80" s="18"/>
    </row>
    <row r="81" spans="1:20" ht="36">
      <c r="A81" s="4">
        <v>77</v>
      </c>
      <c r="B81" s="84" t="s">
        <v>67</v>
      </c>
      <c r="C81" s="69" t="s">
        <v>509</v>
      </c>
      <c r="D81" s="69" t="s">
        <v>29</v>
      </c>
      <c r="E81" s="70">
        <v>133</v>
      </c>
      <c r="F81" s="69" t="s">
        <v>84</v>
      </c>
      <c r="G81" s="70">
        <v>33</v>
      </c>
      <c r="H81" s="70">
        <v>28</v>
      </c>
      <c r="I81" s="84">
        <f t="shared" si="1"/>
        <v>61</v>
      </c>
      <c r="J81" s="69">
        <v>9613956770</v>
      </c>
      <c r="K81" s="69" t="s">
        <v>504</v>
      </c>
      <c r="L81" s="69" t="s">
        <v>505</v>
      </c>
      <c r="M81" s="69">
        <v>9957978780</v>
      </c>
      <c r="N81" s="69" t="s">
        <v>510</v>
      </c>
      <c r="O81" s="69">
        <v>7399437603</v>
      </c>
      <c r="P81" s="87">
        <v>43440</v>
      </c>
      <c r="Q81" s="61" t="s">
        <v>106</v>
      </c>
      <c r="R81" s="61">
        <v>15</v>
      </c>
      <c r="S81" s="61" t="s">
        <v>150</v>
      </c>
      <c r="T81" s="18"/>
    </row>
    <row r="82" spans="1:20" ht="36">
      <c r="A82" s="4">
        <v>78</v>
      </c>
      <c r="B82" s="84" t="s">
        <v>67</v>
      </c>
      <c r="C82" s="69" t="s">
        <v>511</v>
      </c>
      <c r="D82" s="69" t="s">
        <v>29</v>
      </c>
      <c r="E82" s="70">
        <v>132</v>
      </c>
      <c r="F82" s="69" t="s">
        <v>84</v>
      </c>
      <c r="G82" s="70">
        <v>22</v>
      </c>
      <c r="H82" s="70">
        <v>25</v>
      </c>
      <c r="I82" s="84">
        <f t="shared" si="1"/>
        <v>47</v>
      </c>
      <c r="J82" s="69">
        <v>7896844126</v>
      </c>
      <c r="K82" s="69" t="s">
        <v>504</v>
      </c>
      <c r="L82" s="69" t="s">
        <v>505</v>
      </c>
      <c r="M82" s="69">
        <v>9957978780</v>
      </c>
      <c r="N82" s="69" t="s">
        <v>510</v>
      </c>
      <c r="O82" s="69">
        <v>7399437603</v>
      </c>
      <c r="P82" s="87">
        <v>43440</v>
      </c>
      <c r="Q82" s="61" t="s">
        <v>106</v>
      </c>
      <c r="R82" s="61">
        <v>15</v>
      </c>
      <c r="S82" s="61" t="s">
        <v>150</v>
      </c>
      <c r="T82" s="18"/>
    </row>
    <row r="83" spans="1:20" ht="36">
      <c r="A83" s="4">
        <v>79</v>
      </c>
      <c r="B83" s="84" t="s">
        <v>67</v>
      </c>
      <c r="C83" s="69" t="s">
        <v>512</v>
      </c>
      <c r="D83" s="69" t="s">
        <v>29</v>
      </c>
      <c r="E83" s="70">
        <v>134</v>
      </c>
      <c r="F83" s="69" t="s">
        <v>84</v>
      </c>
      <c r="G83" s="70">
        <v>45</v>
      </c>
      <c r="H83" s="70">
        <v>30</v>
      </c>
      <c r="I83" s="84">
        <f t="shared" si="1"/>
        <v>75</v>
      </c>
      <c r="J83" s="69">
        <v>7896516619</v>
      </c>
      <c r="K83" s="69" t="s">
        <v>504</v>
      </c>
      <c r="L83" s="69" t="s">
        <v>505</v>
      </c>
      <c r="M83" s="69">
        <v>9957978780</v>
      </c>
      <c r="N83" s="69" t="s">
        <v>510</v>
      </c>
      <c r="O83" s="69">
        <v>7399437603</v>
      </c>
      <c r="P83" s="87">
        <v>43441</v>
      </c>
      <c r="Q83" s="61" t="s">
        <v>107</v>
      </c>
      <c r="R83" s="61">
        <v>15</v>
      </c>
      <c r="S83" s="61" t="s">
        <v>150</v>
      </c>
      <c r="T83" s="18"/>
    </row>
    <row r="84" spans="1:20" ht="36">
      <c r="A84" s="4">
        <v>80</v>
      </c>
      <c r="B84" s="84" t="s">
        <v>67</v>
      </c>
      <c r="C84" s="69" t="s">
        <v>513</v>
      </c>
      <c r="D84" s="69" t="s">
        <v>29</v>
      </c>
      <c r="E84" s="70">
        <v>136</v>
      </c>
      <c r="F84" s="69" t="s">
        <v>84</v>
      </c>
      <c r="G84" s="70">
        <v>33</v>
      </c>
      <c r="H84" s="70">
        <v>31</v>
      </c>
      <c r="I84" s="84">
        <f t="shared" si="1"/>
        <v>64</v>
      </c>
      <c r="J84" s="69">
        <v>9957426785</v>
      </c>
      <c r="K84" s="69" t="s">
        <v>504</v>
      </c>
      <c r="L84" s="69" t="s">
        <v>505</v>
      </c>
      <c r="M84" s="69">
        <v>9957978780</v>
      </c>
      <c r="N84" s="69" t="s">
        <v>514</v>
      </c>
      <c r="O84" s="69">
        <v>9957426785</v>
      </c>
      <c r="P84" s="87">
        <v>43441</v>
      </c>
      <c r="Q84" s="61" t="s">
        <v>107</v>
      </c>
      <c r="R84" s="61">
        <v>15</v>
      </c>
      <c r="S84" s="61" t="s">
        <v>150</v>
      </c>
      <c r="T84" s="18"/>
    </row>
    <row r="85" spans="1:20" ht="36">
      <c r="A85" s="4">
        <v>81</v>
      </c>
      <c r="B85" s="84" t="s">
        <v>67</v>
      </c>
      <c r="C85" s="69" t="s">
        <v>515</v>
      </c>
      <c r="D85" s="69" t="s">
        <v>29</v>
      </c>
      <c r="E85" s="70">
        <v>138</v>
      </c>
      <c r="F85" s="69" t="s">
        <v>84</v>
      </c>
      <c r="G85" s="70">
        <v>33</v>
      </c>
      <c r="H85" s="70">
        <v>31</v>
      </c>
      <c r="I85" s="84">
        <f t="shared" si="1"/>
        <v>64</v>
      </c>
      <c r="J85" s="69">
        <v>8472833520</v>
      </c>
      <c r="K85" s="69" t="s">
        <v>504</v>
      </c>
      <c r="L85" s="69" t="s">
        <v>505</v>
      </c>
      <c r="M85" s="69">
        <v>9957978780</v>
      </c>
      <c r="N85" s="69" t="s">
        <v>516</v>
      </c>
      <c r="O85" s="69">
        <v>9954541856</v>
      </c>
      <c r="P85" s="87">
        <v>43442</v>
      </c>
      <c r="Q85" s="61" t="s">
        <v>108</v>
      </c>
      <c r="R85" s="61">
        <v>15</v>
      </c>
      <c r="S85" s="61" t="s">
        <v>150</v>
      </c>
      <c r="T85" s="18"/>
    </row>
    <row r="86" spans="1:20" ht="36">
      <c r="A86" s="4">
        <v>82</v>
      </c>
      <c r="B86" s="84" t="s">
        <v>67</v>
      </c>
      <c r="C86" s="69" t="s">
        <v>517</v>
      </c>
      <c r="D86" s="69" t="s">
        <v>29</v>
      </c>
      <c r="E86" s="70">
        <v>140</v>
      </c>
      <c r="F86" s="69" t="s">
        <v>84</v>
      </c>
      <c r="G86" s="70">
        <v>40</v>
      </c>
      <c r="H86" s="70">
        <v>34</v>
      </c>
      <c r="I86" s="84">
        <f t="shared" si="1"/>
        <v>74</v>
      </c>
      <c r="J86" s="69">
        <v>8471853993</v>
      </c>
      <c r="K86" s="69" t="s">
        <v>504</v>
      </c>
      <c r="L86" s="69" t="s">
        <v>505</v>
      </c>
      <c r="M86" s="69">
        <v>9957978780</v>
      </c>
      <c r="N86" s="69" t="s">
        <v>516</v>
      </c>
      <c r="O86" s="69">
        <v>9954541856</v>
      </c>
      <c r="P86" s="87">
        <v>43442</v>
      </c>
      <c r="Q86" s="61" t="s">
        <v>108</v>
      </c>
      <c r="R86" s="61">
        <v>15</v>
      </c>
      <c r="S86" s="61" t="s">
        <v>150</v>
      </c>
      <c r="T86" s="18"/>
    </row>
    <row r="87" spans="1:20" ht="36">
      <c r="A87" s="4">
        <v>83</v>
      </c>
      <c r="B87" s="84" t="s">
        <v>67</v>
      </c>
      <c r="C87" s="69" t="s">
        <v>518</v>
      </c>
      <c r="D87" s="69" t="s">
        <v>29</v>
      </c>
      <c r="E87" s="70">
        <v>143</v>
      </c>
      <c r="F87" s="69" t="s">
        <v>84</v>
      </c>
      <c r="G87" s="70">
        <v>18</v>
      </c>
      <c r="H87" s="70">
        <v>22</v>
      </c>
      <c r="I87" s="84">
        <f t="shared" si="1"/>
        <v>40</v>
      </c>
      <c r="J87" s="69">
        <v>8135947918</v>
      </c>
      <c r="K87" s="69" t="s">
        <v>504</v>
      </c>
      <c r="L87" s="69" t="s">
        <v>505</v>
      </c>
      <c r="M87" s="69">
        <v>9957978780</v>
      </c>
      <c r="N87" s="69" t="s">
        <v>519</v>
      </c>
      <c r="O87" s="69">
        <v>8471925839</v>
      </c>
      <c r="P87" s="87">
        <v>43444</v>
      </c>
      <c r="Q87" s="61" t="s">
        <v>109</v>
      </c>
      <c r="R87" s="61">
        <v>15</v>
      </c>
      <c r="S87" s="61" t="s">
        <v>150</v>
      </c>
      <c r="T87" s="18"/>
    </row>
    <row r="88" spans="1:20" ht="36">
      <c r="A88" s="4">
        <v>84</v>
      </c>
      <c r="B88" s="84" t="s">
        <v>67</v>
      </c>
      <c r="C88" s="69" t="s">
        <v>520</v>
      </c>
      <c r="D88" s="69" t="s">
        <v>29</v>
      </c>
      <c r="E88" s="70">
        <v>146</v>
      </c>
      <c r="F88" s="69" t="s">
        <v>84</v>
      </c>
      <c r="G88" s="70">
        <v>20</v>
      </c>
      <c r="H88" s="70">
        <v>18</v>
      </c>
      <c r="I88" s="84">
        <f t="shared" si="1"/>
        <v>38</v>
      </c>
      <c r="J88" s="69">
        <v>9864885605</v>
      </c>
      <c r="K88" s="69" t="s">
        <v>504</v>
      </c>
      <c r="L88" s="69" t="s">
        <v>505</v>
      </c>
      <c r="M88" s="69">
        <v>9957978780</v>
      </c>
      <c r="N88" s="69" t="s">
        <v>519</v>
      </c>
      <c r="O88" s="69">
        <v>8471925839</v>
      </c>
      <c r="P88" s="87">
        <v>43444</v>
      </c>
      <c r="Q88" s="61" t="s">
        <v>109</v>
      </c>
      <c r="R88" s="61">
        <v>15</v>
      </c>
      <c r="S88" s="61" t="s">
        <v>150</v>
      </c>
      <c r="T88" s="18"/>
    </row>
    <row r="89" spans="1:20" ht="36">
      <c r="A89" s="4">
        <v>85</v>
      </c>
      <c r="B89" s="84" t="s">
        <v>67</v>
      </c>
      <c r="C89" s="69" t="s">
        <v>521</v>
      </c>
      <c r="D89" s="69" t="s">
        <v>29</v>
      </c>
      <c r="E89" s="70">
        <v>151</v>
      </c>
      <c r="F89" s="69" t="s">
        <v>84</v>
      </c>
      <c r="G89" s="70">
        <v>16</v>
      </c>
      <c r="H89" s="70">
        <v>18</v>
      </c>
      <c r="I89" s="84">
        <f t="shared" si="1"/>
        <v>34</v>
      </c>
      <c r="J89" s="69">
        <v>7896454684</v>
      </c>
      <c r="K89" s="69" t="s">
        <v>504</v>
      </c>
      <c r="L89" s="69" t="s">
        <v>505</v>
      </c>
      <c r="M89" s="69">
        <v>9957978780</v>
      </c>
      <c r="N89" s="69" t="s">
        <v>519</v>
      </c>
      <c r="O89" s="69">
        <v>8471925839</v>
      </c>
      <c r="P89" s="87">
        <v>43445</v>
      </c>
      <c r="Q89" s="61" t="s">
        <v>104</v>
      </c>
      <c r="R89" s="61">
        <v>15</v>
      </c>
      <c r="S89" s="61" t="s">
        <v>150</v>
      </c>
      <c r="T89" s="18"/>
    </row>
    <row r="90" spans="1:20" ht="36">
      <c r="A90" s="4">
        <v>86</v>
      </c>
      <c r="B90" s="84" t="s">
        <v>67</v>
      </c>
      <c r="C90" s="69" t="s">
        <v>522</v>
      </c>
      <c r="D90" s="69" t="s">
        <v>29</v>
      </c>
      <c r="E90" s="70">
        <v>153</v>
      </c>
      <c r="F90" s="69" t="s">
        <v>84</v>
      </c>
      <c r="G90" s="70">
        <v>50</v>
      </c>
      <c r="H90" s="70">
        <v>43</v>
      </c>
      <c r="I90" s="84">
        <f t="shared" si="1"/>
        <v>93</v>
      </c>
      <c r="J90" s="69">
        <v>8822565615</v>
      </c>
      <c r="K90" s="69" t="s">
        <v>504</v>
      </c>
      <c r="L90" s="69" t="s">
        <v>505</v>
      </c>
      <c r="M90" s="69">
        <v>9957978780</v>
      </c>
      <c r="N90" s="69" t="s">
        <v>523</v>
      </c>
      <c r="O90" s="69">
        <v>9577626816</v>
      </c>
      <c r="P90" s="87">
        <v>43445</v>
      </c>
      <c r="Q90" s="61" t="s">
        <v>104</v>
      </c>
      <c r="R90" s="61">
        <v>15</v>
      </c>
      <c r="S90" s="61" t="s">
        <v>150</v>
      </c>
      <c r="T90" s="18"/>
    </row>
    <row r="91" spans="1:20" ht="36">
      <c r="A91" s="4">
        <v>87</v>
      </c>
      <c r="B91" s="84" t="s">
        <v>67</v>
      </c>
      <c r="C91" s="61" t="s">
        <v>119</v>
      </c>
      <c r="D91" s="61" t="s">
        <v>29</v>
      </c>
      <c r="E91" s="85">
        <v>138</v>
      </c>
      <c r="F91" s="61" t="s">
        <v>84</v>
      </c>
      <c r="G91" s="85">
        <v>32</v>
      </c>
      <c r="H91" s="85">
        <v>27</v>
      </c>
      <c r="I91" s="84">
        <v>59</v>
      </c>
      <c r="J91" s="61">
        <v>9859440098</v>
      </c>
      <c r="K91" s="61" t="s">
        <v>110</v>
      </c>
      <c r="L91" s="61" t="s">
        <v>117</v>
      </c>
      <c r="M91" s="61">
        <v>9954954709</v>
      </c>
      <c r="N91" s="61" t="s">
        <v>118</v>
      </c>
      <c r="O91" s="61">
        <v>9859400308</v>
      </c>
      <c r="P91" s="87">
        <v>43446</v>
      </c>
      <c r="Q91" s="61" t="s">
        <v>105</v>
      </c>
      <c r="R91" s="61">
        <v>10</v>
      </c>
      <c r="S91" s="61" t="s">
        <v>150</v>
      </c>
      <c r="T91" s="18"/>
    </row>
    <row r="92" spans="1:20" ht="36">
      <c r="A92" s="4">
        <v>88</v>
      </c>
      <c r="B92" s="84" t="s">
        <v>67</v>
      </c>
      <c r="C92" s="61" t="s">
        <v>121</v>
      </c>
      <c r="D92" s="61" t="s">
        <v>29</v>
      </c>
      <c r="E92" s="85">
        <v>263</v>
      </c>
      <c r="F92" s="61" t="s">
        <v>84</v>
      </c>
      <c r="G92" s="85">
        <v>31</v>
      </c>
      <c r="H92" s="85">
        <v>27</v>
      </c>
      <c r="I92" s="101">
        <f>G92+H92</f>
        <v>58</v>
      </c>
      <c r="J92" s="61">
        <v>9954656845</v>
      </c>
      <c r="K92" s="61" t="s">
        <v>110</v>
      </c>
      <c r="L92" s="61" t="s">
        <v>117</v>
      </c>
      <c r="M92" s="61">
        <v>9954954709</v>
      </c>
      <c r="N92" s="61" t="s">
        <v>120</v>
      </c>
      <c r="O92" s="61">
        <v>9577937714</v>
      </c>
      <c r="P92" s="87">
        <v>43446</v>
      </c>
      <c r="Q92" s="61" t="s">
        <v>105</v>
      </c>
      <c r="R92" s="61">
        <v>10</v>
      </c>
      <c r="S92" s="61" t="s">
        <v>150</v>
      </c>
      <c r="T92" s="18"/>
    </row>
    <row r="93" spans="1:20" ht="36">
      <c r="A93" s="4">
        <v>89</v>
      </c>
      <c r="B93" s="84" t="s">
        <v>67</v>
      </c>
      <c r="C93" s="61" t="s">
        <v>124</v>
      </c>
      <c r="D93" s="61" t="s">
        <v>29</v>
      </c>
      <c r="E93" s="85">
        <v>52</v>
      </c>
      <c r="F93" s="61" t="s">
        <v>84</v>
      </c>
      <c r="G93" s="85">
        <v>21</v>
      </c>
      <c r="H93" s="85">
        <v>18</v>
      </c>
      <c r="I93" s="101">
        <f>G93+H93</f>
        <v>39</v>
      </c>
      <c r="J93" s="61">
        <v>9854669757</v>
      </c>
      <c r="K93" s="61" t="s">
        <v>110</v>
      </c>
      <c r="L93" s="61" t="s">
        <v>117</v>
      </c>
      <c r="M93" s="61">
        <v>9954954709</v>
      </c>
      <c r="N93" s="61" t="s">
        <v>123</v>
      </c>
      <c r="O93" s="61">
        <v>9577937865</v>
      </c>
      <c r="P93" s="87">
        <v>43447</v>
      </c>
      <c r="Q93" s="61" t="s">
        <v>106</v>
      </c>
      <c r="R93" s="61">
        <v>10</v>
      </c>
      <c r="S93" s="61" t="s">
        <v>150</v>
      </c>
      <c r="T93" s="18"/>
    </row>
    <row r="94" spans="1:20" ht="18">
      <c r="A94" s="4">
        <v>90</v>
      </c>
      <c r="B94" s="84" t="s">
        <v>67</v>
      </c>
      <c r="C94" s="61" t="s">
        <v>126</v>
      </c>
      <c r="D94" s="61" t="s">
        <v>29</v>
      </c>
      <c r="E94" s="85">
        <v>17</v>
      </c>
      <c r="F94" s="61" t="s">
        <v>84</v>
      </c>
      <c r="G94" s="85">
        <v>23</v>
      </c>
      <c r="H94" s="85">
        <v>17</v>
      </c>
      <c r="I94" s="101">
        <f>G94+H94</f>
        <v>40</v>
      </c>
      <c r="J94" s="61">
        <v>7399621932</v>
      </c>
      <c r="K94" s="61" t="s">
        <v>110</v>
      </c>
      <c r="L94" s="61" t="s">
        <v>117</v>
      </c>
      <c r="M94" s="61">
        <v>9954954709</v>
      </c>
      <c r="N94" s="61" t="s">
        <v>125</v>
      </c>
      <c r="O94" s="61">
        <v>7399301412</v>
      </c>
      <c r="P94" s="87">
        <v>43447</v>
      </c>
      <c r="Q94" s="61" t="s">
        <v>106</v>
      </c>
      <c r="R94" s="61">
        <v>10</v>
      </c>
      <c r="S94" s="61" t="s">
        <v>150</v>
      </c>
      <c r="T94" s="18"/>
    </row>
    <row r="95" spans="1:20" ht="18">
      <c r="A95" s="4">
        <v>91</v>
      </c>
      <c r="B95" s="84" t="s">
        <v>67</v>
      </c>
      <c r="C95" s="61" t="s">
        <v>127</v>
      </c>
      <c r="D95" s="61" t="s">
        <v>29</v>
      </c>
      <c r="E95" s="85">
        <v>192</v>
      </c>
      <c r="F95" s="61" t="s">
        <v>84</v>
      </c>
      <c r="G95" s="85">
        <v>20</v>
      </c>
      <c r="H95" s="85">
        <v>22</v>
      </c>
      <c r="I95" s="84">
        <v>42</v>
      </c>
      <c r="J95" s="61">
        <v>9678156127</v>
      </c>
      <c r="K95" s="61" t="s">
        <v>110</v>
      </c>
      <c r="L95" s="61" t="s">
        <v>117</v>
      </c>
      <c r="M95" s="61">
        <v>9954954709</v>
      </c>
      <c r="N95" s="61" t="s">
        <v>125</v>
      </c>
      <c r="O95" s="61">
        <v>7399301412</v>
      </c>
      <c r="P95" s="87">
        <v>43447</v>
      </c>
      <c r="Q95" s="61" t="s">
        <v>106</v>
      </c>
      <c r="R95" s="61">
        <v>10</v>
      </c>
      <c r="S95" s="61" t="s">
        <v>150</v>
      </c>
      <c r="T95" s="18"/>
    </row>
    <row r="96" spans="1:20" ht="36">
      <c r="A96" s="4">
        <v>92</v>
      </c>
      <c r="B96" s="84" t="s">
        <v>67</v>
      </c>
      <c r="C96" s="61" t="s">
        <v>113</v>
      </c>
      <c r="D96" s="61" t="s">
        <v>29</v>
      </c>
      <c r="E96" s="85">
        <v>51</v>
      </c>
      <c r="F96" s="61" t="s">
        <v>84</v>
      </c>
      <c r="G96" s="85">
        <v>26</v>
      </c>
      <c r="H96" s="85">
        <v>18</v>
      </c>
      <c r="I96" s="84">
        <f t="shared" ref="I96:I114" si="2">+G96+H96</f>
        <v>44</v>
      </c>
      <c r="J96" s="61">
        <v>9859759659</v>
      </c>
      <c r="K96" s="61" t="s">
        <v>110</v>
      </c>
      <c r="L96" s="61" t="s">
        <v>111</v>
      </c>
      <c r="M96" s="61">
        <v>9859115398</v>
      </c>
      <c r="N96" s="61" t="s">
        <v>112</v>
      </c>
      <c r="O96" s="61">
        <v>9854881112</v>
      </c>
      <c r="P96" s="87">
        <v>43448</v>
      </c>
      <c r="Q96" s="61" t="s">
        <v>107</v>
      </c>
      <c r="R96" s="61">
        <v>10</v>
      </c>
      <c r="S96" s="61" t="s">
        <v>150</v>
      </c>
      <c r="T96" s="18"/>
    </row>
    <row r="97" spans="1:20" ht="18">
      <c r="A97" s="4">
        <v>93</v>
      </c>
      <c r="B97" s="84" t="s">
        <v>67</v>
      </c>
      <c r="C97" s="61" t="s">
        <v>115</v>
      </c>
      <c r="D97" s="61" t="s">
        <v>29</v>
      </c>
      <c r="E97" s="85">
        <v>147</v>
      </c>
      <c r="F97" s="61" t="s">
        <v>84</v>
      </c>
      <c r="G97" s="85">
        <v>22</v>
      </c>
      <c r="H97" s="85">
        <v>13</v>
      </c>
      <c r="I97" s="84">
        <f t="shared" si="2"/>
        <v>35</v>
      </c>
      <c r="J97" s="61">
        <v>9577937714</v>
      </c>
      <c r="K97" s="61" t="s">
        <v>110</v>
      </c>
      <c r="L97" s="61" t="s">
        <v>111</v>
      </c>
      <c r="M97" s="61">
        <v>9859115398</v>
      </c>
      <c r="N97" s="61" t="s">
        <v>114</v>
      </c>
      <c r="O97" s="61">
        <v>9577937714</v>
      </c>
      <c r="P97" s="87">
        <v>43448</v>
      </c>
      <c r="Q97" s="61" t="s">
        <v>107</v>
      </c>
      <c r="R97" s="61">
        <v>10</v>
      </c>
      <c r="S97" s="61" t="s">
        <v>150</v>
      </c>
      <c r="T97" s="18"/>
    </row>
    <row r="98" spans="1:20" ht="18">
      <c r="A98" s="4">
        <v>94</v>
      </c>
      <c r="B98" s="84" t="s">
        <v>67</v>
      </c>
      <c r="C98" s="61" t="s">
        <v>116</v>
      </c>
      <c r="D98" s="61" t="s">
        <v>29</v>
      </c>
      <c r="E98" s="85">
        <v>191</v>
      </c>
      <c r="F98" s="61" t="s">
        <v>84</v>
      </c>
      <c r="G98" s="85">
        <v>13</v>
      </c>
      <c r="H98" s="85">
        <v>12</v>
      </c>
      <c r="I98" s="84">
        <f t="shared" si="2"/>
        <v>25</v>
      </c>
      <c r="J98" s="61">
        <v>9577937714</v>
      </c>
      <c r="K98" s="61" t="s">
        <v>110</v>
      </c>
      <c r="L98" s="61" t="s">
        <v>111</v>
      </c>
      <c r="M98" s="61">
        <v>9859115398</v>
      </c>
      <c r="N98" s="61" t="s">
        <v>114</v>
      </c>
      <c r="O98" s="61">
        <v>9577937714</v>
      </c>
      <c r="P98" s="87">
        <v>43448</v>
      </c>
      <c r="Q98" s="61" t="s">
        <v>107</v>
      </c>
      <c r="R98" s="61">
        <v>10</v>
      </c>
      <c r="S98" s="61" t="s">
        <v>150</v>
      </c>
      <c r="T98" s="18"/>
    </row>
    <row r="99" spans="1:20" ht="18">
      <c r="A99" s="4">
        <v>95</v>
      </c>
      <c r="B99" s="84" t="s">
        <v>67</v>
      </c>
      <c r="C99" s="61" t="s">
        <v>128</v>
      </c>
      <c r="D99" s="61" t="s">
        <v>29</v>
      </c>
      <c r="E99" s="85">
        <v>173</v>
      </c>
      <c r="F99" s="61" t="s">
        <v>84</v>
      </c>
      <c r="G99" s="85">
        <v>27</v>
      </c>
      <c r="H99" s="85">
        <v>23</v>
      </c>
      <c r="I99" s="84">
        <f t="shared" si="2"/>
        <v>50</v>
      </c>
      <c r="J99" s="61">
        <v>9954240854</v>
      </c>
      <c r="K99" s="61" t="s">
        <v>74</v>
      </c>
      <c r="L99" s="61" t="s">
        <v>117</v>
      </c>
      <c r="M99" s="61">
        <v>9954954709</v>
      </c>
      <c r="N99" s="61" t="s">
        <v>129</v>
      </c>
      <c r="O99" s="61">
        <v>9678541044</v>
      </c>
      <c r="P99" s="87">
        <v>43449</v>
      </c>
      <c r="Q99" s="61" t="s">
        <v>108</v>
      </c>
      <c r="R99" s="61">
        <v>10</v>
      </c>
      <c r="S99" s="61" t="s">
        <v>150</v>
      </c>
      <c r="T99" s="18"/>
    </row>
    <row r="100" spans="1:20" ht="18">
      <c r="A100" s="4">
        <v>96</v>
      </c>
      <c r="B100" s="84" t="s">
        <v>67</v>
      </c>
      <c r="C100" s="61" t="s">
        <v>130</v>
      </c>
      <c r="D100" s="61" t="s">
        <v>29</v>
      </c>
      <c r="E100" s="85">
        <v>12</v>
      </c>
      <c r="F100" s="61" t="s">
        <v>84</v>
      </c>
      <c r="G100" s="85">
        <v>25</v>
      </c>
      <c r="H100" s="85">
        <v>20</v>
      </c>
      <c r="I100" s="84">
        <f t="shared" si="2"/>
        <v>45</v>
      </c>
      <c r="J100" s="61">
        <v>9577285340</v>
      </c>
      <c r="K100" s="61" t="s">
        <v>74</v>
      </c>
      <c r="L100" s="61" t="s">
        <v>117</v>
      </c>
      <c r="M100" s="61">
        <v>9954954709</v>
      </c>
      <c r="N100" s="61" t="s">
        <v>131</v>
      </c>
      <c r="O100" s="61">
        <v>9577285120</v>
      </c>
      <c r="P100" s="87">
        <v>43449</v>
      </c>
      <c r="Q100" s="61" t="s">
        <v>108</v>
      </c>
      <c r="R100" s="61">
        <v>10</v>
      </c>
      <c r="S100" s="61" t="s">
        <v>150</v>
      </c>
      <c r="T100" s="18"/>
    </row>
    <row r="101" spans="1:20" ht="18">
      <c r="A101" s="4">
        <v>97</v>
      </c>
      <c r="B101" s="84" t="s">
        <v>67</v>
      </c>
      <c r="C101" s="61" t="s">
        <v>132</v>
      </c>
      <c r="D101" s="61" t="s">
        <v>29</v>
      </c>
      <c r="E101" s="85">
        <v>168</v>
      </c>
      <c r="F101" s="61" t="s">
        <v>84</v>
      </c>
      <c r="G101" s="85">
        <v>17</v>
      </c>
      <c r="H101" s="85">
        <v>20</v>
      </c>
      <c r="I101" s="84">
        <f t="shared" si="2"/>
        <v>37</v>
      </c>
      <c r="J101" s="61">
        <v>8011628486</v>
      </c>
      <c r="K101" s="61" t="s">
        <v>74</v>
      </c>
      <c r="L101" s="61" t="s">
        <v>117</v>
      </c>
      <c r="M101" s="61">
        <v>9954954709</v>
      </c>
      <c r="N101" s="61" t="s">
        <v>131</v>
      </c>
      <c r="O101" s="61">
        <v>9577285120</v>
      </c>
      <c r="P101" s="87">
        <v>43451</v>
      </c>
      <c r="Q101" s="61" t="s">
        <v>109</v>
      </c>
      <c r="R101" s="61">
        <v>10</v>
      </c>
      <c r="S101" s="61" t="s">
        <v>150</v>
      </c>
      <c r="T101" s="18"/>
    </row>
    <row r="102" spans="1:20" ht="36">
      <c r="A102" s="4">
        <v>98</v>
      </c>
      <c r="B102" s="84" t="s">
        <v>67</v>
      </c>
      <c r="C102" s="61" t="s">
        <v>134</v>
      </c>
      <c r="D102" s="61" t="s">
        <v>29</v>
      </c>
      <c r="E102" s="85">
        <v>143</v>
      </c>
      <c r="F102" s="61" t="s">
        <v>84</v>
      </c>
      <c r="G102" s="85">
        <v>22</v>
      </c>
      <c r="H102" s="85">
        <v>20</v>
      </c>
      <c r="I102" s="84">
        <f t="shared" si="2"/>
        <v>42</v>
      </c>
      <c r="J102" s="61">
        <v>9678625527</v>
      </c>
      <c r="K102" s="61" t="s">
        <v>74</v>
      </c>
      <c r="L102" s="61" t="s">
        <v>117</v>
      </c>
      <c r="M102" s="61">
        <v>9954954709</v>
      </c>
      <c r="N102" s="61" t="s">
        <v>133</v>
      </c>
      <c r="O102" s="61">
        <v>9854882182</v>
      </c>
      <c r="P102" s="87">
        <v>43451</v>
      </c>
      <c r="Q102" s="61" t="s">
        <v>109</v>
      </c>
      <c r="R102" s="61">
        <v>10</v>
      </c>
      <c r="S102" s="61" t="s">
        <v>150</v>
      </c>
      <c r="T102" s="18"/>
    </row>
    <row r="103" spans="1:20" ht="18">
      <c r="A103" s="4">
        <v>99</v>
      </c>
      <c r="B103" s="84" t="s">
        <v>67</v>
      </c>
      <c r="C103" s="61" t="s">
        <v>135</v>
      </c>
      <c r="D103" s="61" t="s">
        <v>29</v>
      </c>
      <c r="E103" s="85">
        <v>172</v>
      </c>
      <c r="F103" s="61" t="s">
        <v>84</v>
      </c>
      <c r="G103" s="85">
        <v>23</v>
      </c>
      <c r="H103" s="85">
        <v>18</v>
      </c>
      <c r="I103" s="84">
        <f t="shared" si="2"/>
        <v>41</v>
      </c>
      <c r="J103" s="61">
        <v>9854631309</v>
      </c>
      <c r="K103" s="61" t="s">
        <v>74</v>
      </c>
      <c r="L103" s="61" t="s">
        <v>117</v>
      </c>
      <c r="M103" s="61">
        <v>9954954709</v>
      </c>
      <c r="N103" s="61" t="s">
        <v>129</v>
      </c>
      <c r="O103" s="61">
        <v>9678541044</v>
      </c>
      <c r="P103" s="87">
        <v>43451</v>
      </c>
      <c r="Q103" s="61" t="s">
        <v>109</v>
      </c>
      <c r="R103" s="61">
        <v>10</v>
      </c>
      <c r="S103" s="61" t="s">
        <v>150</v>
      </c>
      <c r="T103" s="18"/>
    </row>
    <row r="104" spans="1:20" ht="36">
      <c r="A104" s="4">
        <v>100</v>
      </c>
      <c r="B104" s="84" t="s">
        <v>67</v>
      </c>
      <c r="C104" s="61" t="s">
        <v>136</v>
      </c>
      <c r="D104" s="61" t="s">
        <v>29</v>
      </c>
      <c r="E104" s="85">
        <v>13</v>
      </c>
      <c r="F104" s="61" t="s">
        <v>84</v>
      </c>
      <c r="G104" s="85">
        <v>24</v>
      </c>
      <c r="H104" s="85">
        <v>21</v>
      </c>
      <c r="I104" s="84">
        <f t="shared" si="2"/>
        <v>45</v>
      </c>
      <c r="J104" s="61">
        <v>9854882182</v>
      </c>
      <c r="K104" s="61" t="s">
        <v>74</v>
      </c>
      <c r="L104" s="61" t="s">
        <v>117</v>
      </c>
      <c r="M104" s="61">
        <v>9954954709</v>
      </c>
      <c r="N104" s="61" t="s">
        <v>133</v>
      </c>
      <c r="O104" s="61">
        <v>9854882182</v>
      </c>
      <c r="P104" s="87">
        <v>43452</v>
      </c>
      <c r="Q104" s="61" t="s">
        <v>104</v>
      </c>
      <c r="R104" s="61">
        <v>10</v>
      </c>
      <c r="S104" s="61" t="s">
        <v>150</v>
      </c>
      <c r="T104" s="18"/>
    </row>
    <row r="105" spans="1:20" ht="18">
      <c r="A105" s="4">
        <v>101</v>
      </c>
      <c r="B105" s="84" t="s">
        <v>67</v>
      </c>
      <c r="C105" s="61" t="s">
        <v>137</v>
      </c>
      <c r="D105" s="61" t="s">
        <v>29</v>
      </c>
      <c r="E105" s="85">
        <v>123</v>
      </c>
      <c r="F105" s="61" t="s">
        <v>84</v>
      </c>
      <c r="G105" s="85">
        <v>35</v>
      </c>
      <c r="H105" s="85">
        <v>22</v>
      </c>
      <c r="I105" s="84">
        <f t="shared" si="2"/>
        <v>57</v>
      </c>
      <c r="J105" s="61">
        <v>9577164358</v>
      </c>
      <c r="K105" s="61" t="s">
        <v>74</v>
      </c>
      <c r="L105" s="61" t="s">
        <v>117</v>
      </c>
      <c r="M105" s="61">
        <v>9954954709</v>
      </c>
      <c r="N105" s="61" t="s">
        <v>138</v>
      </c>
      <c r="O105" s="61">
        <v>9613425810</v>
      </c>
      <c r="P105" s="87">
        <v>43452</v>
      </c>
      <c r="Q105" s="61" t="s">
        <v>104</v>
      </c>
      <c r="R105" s="61">
        <v>10</v>
      </c>
      <c r="S105" s="61" t="s">
        <v>150</v>
      </c>
      <c r="T105" s="18"/>
    </row>
    <row r="106" spans="1:20" ht="18">
      <c r="A106" s="4">
        <v>102</v>
      </c>
      <c r="B106" s="84" t="s">
        <v>67</v>
      </c>
      <c r="C106" s="61" t="s">
        <v>139</v>
      </c>
      <c r="D106" s="61" t="s">
        <v>29</v>
      </c>
      <c r="E106" s="85">
        <v>121</v>
      </c>
      <c r="F106" s="61" t="s">
        <v>84</v>
      </c>
      <c r="G106" s="85">
        <v>20</v>
      </c>
      <c r="H106" s="85">
        <v>15</v>
      </c>
      <c r="I106" s="84">
        <f t="shared" si="2"/>
        <v>35</v>
      </c>
      <c r="J106" s="61">
        <v>8749920842</v>
      </c>
      <c r="K106" s="61" t="s">
        <v>74</v>
      </c>
      <c r="L106" s="61" t="s">
        <v>117</v>
      </c>
      <c r="M106" s="61">
        <v>9954954709</v>
      </c>
      <c r="N106" s="61" t="s">
        <v>138</v>
      </c>
      <c r="O106" s="61">
        <v>9613425810</v>
      </c>
      <c r="P106" s="87">
        <v>43452</v>
      </c>
      <c r="Q106" s="61" t="s">
        <v>104</v>
      </c>
      <c r="R106" s="61">
        <v>10</v>
      </c>
      <c r="S106" s="61" t="s">
        <v>150</v>
      </c>
      <c r="T106" s="18"/>
    </row>
    <row r="107" spans="1:20" ht="36">
      <c r="A107" s="4">
        <v>103</v>
      </c>
      <c r="B107" s="84" t="s">
        <v>67</v>
      </c>
      <c r="C107" s="61" t="s">
        <v>140</v>
      </c>
      <c r="D107" s="61" t="s">
        <v>29</v>
      </c>
      <c r="E107" s="85">
        <v>166</v>
      </c>
      <c r="F107" s="61" t="s">
        <v>84</v>
      </c>
      <c r="G107" s="85">
        <v>20</v>
      </c>
      <c r="H107" s="85">
        <v>17</v>
      </c>
      <c r="I107" s="84">
        <f t="shared" si="2"/>
        <v>37</v>
      </c>
      <c r="J107" s="61">
        <v>9854580975</v>
      </c>
      <c r="K107" s="61" t="s">
        <v>74</v>
      </c>
      <c r="L107" s="61" t="s">
        <v>117</v>
      </c>
      <c r="M107" s="61">
        <v>9954954709</v>
      </c>
      <c r="N107" s="61" t="s">
        <v>138</v>
      </c>
      <c r="O107" s="61">
        <v>9613425810</v>
      </c>
      <c r="P107" s="87">
        <v>43452</v>
      </c>
      <c r="Q107" s="61" t="s">
        <v>104</v>
      </c>
      <c r="R107" s="61">
        <v>10</v>
      </c>
      <c r="S107" s="61" t="s">
        <v>150</v>
      </c>
      <c r="T107" s="18"/>
    </row>
    <row r="108" spans="1:20" ht="36">
      <c r="A108" s="4">
        <v>104</v>
      </c>
      <c r="B108" s="84" t="s">
        <v>67</v>
      </c>
      <c r="C108" s="69" t="s">
        <v>524</v>
      </c>
      <c r="D108" s="69" t="s">
        <v>29</v>
      </c>
      <c r="E108" s="70">
        <v>155</v>
      </c>
      <c r="F108" s="69" t="s">
        <v>84</v>
      </c>
      <c r="G108" s="70">
        <v>28</v>
      </c>
      <c r="H108" s="70">
        <v>25</v>
      </c>
      <c r="I108" s="103">
        <f t="shared" si="2"/>
        <v>53</v>
      </c>
      <c r="J108" s="69">
        <v>9577369812</v>
      </c>
      <c r="K108" s="69" t="s">
        <v>276</v>
      </c>
      <c r="L108" s="69" t="s">
        <v>280</v>
      </c>
      <c r="M108" s="69">
        <v>9854428190</v>
      </c>
      <c r="N108" s="69" t="s">
        <v>293</v>
      </c>
      <c r="O108" s="69">
        <v>8749864749</v>
      </c>
      <c r="P108" s="87">
        <v>43453</v>
      </c>
      <c r="Q108" s="61" t="s">
        <v>105</v>
      </c>
      <c r="R108" s="61">
        <v>10</v>
      </c>
      <c r="S108" s="61" t="s">
        <v>150</v>
      </c>
      <c r="T108" s="18"/>
    </row>
    <row r="109" spans="1:20" ht="36">
      <c r="A109" s="4">
        <v>105</v>
      </c>
      <c r="B109" s="84" t="s">
        <v>67</v>
      </c>
      <c r="C109" s="69" t="s">
        <v>525</v>
      </c>
      <c r="D109" s="69" t="s">
        <v>29</v>
      </c>
      <c r="E109" s="70">
        <v>156</v>
      </c>
      <c r="F109" s="69" t="s">
        <v>84</v>
      </c>
      <c r="G109" s="70">
        <v>18</v>
      </c>
      <c r="H109" s="70">
        <v>15</v>
      </c>
      <c r="I109" s="103">
        <f t="shared" si="2"/>
        <v>33</v>
      </c>
      <c r="J109" s="69">
        <v>9854634868</v>
      </c>
      <c r="K109" s="69" t="s">
        <v>276</v>
      </c>
      <c r="L109" s="69" t="s">
        <v>280</v>
      </c>
      <c r="M109" s="69">
        <v>9854428190</v>
      </c>
      <c r="N109" s="69" t="s">
        <v>278</v>
      </c>
      <c r="O109" s="69">
        <v>9859150086</v>
      </c>
      <c r="P109" s="87">
        <v>43453</v>
      </c>
      <c r="Q109" s="61" t="s">
        <v>105</v>
      </c>
      <c r="R109" s="61">
        <v>10</v>
      </c>
      <c r="S109" s="61" t="s">
        <v>150</v>
      </c>
      <c r="T109" s="18"/>
    </row>
    <row r="110" spans="1:20" ht="36">
      <c r="A110" s="4">
        <v>106</v>
      </c>
      <c r="B110" s="84" t="s">
        <v>67</v>
      </c>
      <c r="C110" s="69" t="s">
        <v>285</v>
      </c>
      <c r="D110" s="69" t="s">
        <v>29</v>
      </c>
      <c r="E110" s="70">
        <v>63</v>
      </c>
      <c r="F110" s="69" t="s">
        <v>84</v>
      </c>
      <c r="G110" s="70">
        <v>22</v>
      </c>
      <c r="H110" s="70">
        <v>23</v>
      </c>
      <c r="I110" s="103">
        <f t="shared" si="2"/>
        <v>45</v>
      </c>
      <c r="J110" s="69">
        <v>9859001708</v>
      </c>
      <c r="K110" s="69" t="s">
        <v>276</v>
      </c>
      <c r="L110" s="69" t="s">
        <v>280</v>
      </c>
      <c r="M110" s="69">
        <v>9854428190</v>
      </c>
      <c r="N110" s="69" t="s">
        <v>283</v>
      </c>
      <c r="O110" s="69">
        <v>8471928043</v>
      </c>
      <c r="P110" s="87">
        <v>43453</v>
      </c>
      <c r="Q110" s="61" t="s">
        <v>105</v>
      </c>
      <c r="R110" s="61">
        <v>10</v>
      </c>
      <c r="S110" s="61" t="s">
        <v>150</v>
      </c>
      <c r="T110" s="18"/>
    </row>
    <row r="111" spans="1:20" ht="18">
      <c r="A111" s="4">
        <v>107</v>
      </c>
      <c r="B111" s="84" t="s">
        <v>67</v>
      </c>
      <c r="C111" s="69" t="s">
        <v>526</v>
      </c>
      <c r="D111" s="69" t="s">
        <v>29</v>
      </c>
      <c r="E111" s="70">
        <v>56</v>
      </c>
      <c r="F111" s="69" t="s">
        <v>84</v>
      </c>
      <c r="G111" s="70">
        <v>22</v>
      </c>
      <c r="H111" s="70">
        <v>25</v>
      </c>
      <c r="I111" s="103">
        <f t="shared" si="2"/>
        <v>47</v>
      </c>
      <c r="J111" s="69">
        <v>9577661719</v>
      </c>
      <c r="K111" s="69" t="s">
        <v>276</v>
      </c>
      <c r="L111" s="69" t="s">
        <v>280</v>
      </c>
      <c r="M111" s="69">
        <v>9854428190</v>
      </c>
      <c r="N111" s="69" t="s">
        <v>286</v>
      </c>
      <c r="O111" s="69">
        <v>9707142219</v>
      </c>
      <c r="P111" s="87">
        <v>43454</v>
      </c>
      <c r="Q111" s="61" t="s">
        <v>106</v>
      </c>
      <c r="R111" s="61">
        <v>10</v>
      </c>
      <c r="S111" s="61" t="s">
        <v>150</v>
      </c>
      <c r="T111" s="18"/>
    </row>
    <row r="112" spans="1:20" ht="18">
      <c r="A112" s="4">
        <v>108</v>
      </c>
      <c r="B112" s="84" t="s">
        <v>67</v>
      </c>
      <c r="C112" s="69" t="s">
        <v>527</v>
      </c>
      <c r="D112" s="69" t="s">
        <v>29</v>
      </c>
      <c r="E112" s="70">
        <v>55</v>
      </c>
      <c r="F112" s="69" t="s">
        <v>84</v>
      </c>
      <c r="G112" s="70">
        <v>13</v>
      </c>
      <c r="H112" s="70">
        <v>11</v>
      </c>
      <c r="I112" s="103">
        <f t="shared" si="2"/>
        <v>24</v>
      </c>
      <c r="J112" s="69">
        <v>8749878131</v>
      </c>
      <c r="K112" s="69" t="s">
        <v>276</v>
      </c>
      <c r="L112" s="69" t="s">
        <v>280</v>
      </c>
      <c r="M112" s="69">
        <v>9854428190</v>
      </c>
      <c r="N112" s="69" t="s">
        <v>286</v>
      </c>
      <c r="O112" s="69">
        <v>9707142219</v>
      </c>
      <c r="P112" s="87">
        <v>43454</v>
      </c>
      <c r="Q112" s="61" t="s">
        <v>106</v>
      </c>
      <c r="R112" s="61">
        <v>10</v>
      </c>
      <c r="S112" s="61" t="s">
        <v>150</v>
      </c>
      <c r="T112" s="18"/>
    </row>
    <row r="113" spans="1:20" ht="18">
      <c r="A113" s="4">
        <v>109</v>
      </c>
      <c r="B113" s="84" t="s">
        <v>67</v>
      </c>
      <c r="C113" s="69" t="s">
        <v>528</v>
      </c>
      <c r="D113" s="69" t="s">
        <v>29</v>
      </c>
      <c r="E113" s="70">
        <v>59</v>
      </c>
      <c r="F113" s="69" t="s">
        <v>84</v>
      </c>
      <c r="G113" s="70">
        <v>16</v>
      </c>
      <c r="H113" s="70">
        <v>14</v>
      </c>
      <c r="I113" s="103">
        <f t="shared" si="2"/>
        <v>30</v>
      </c>
      <c r="J113" s="69">
        <v>9954539810</v>
      </c>
      <c r="K113" s="69" t="s">
        <v>276</v>
      </c>
      <c r="L113" s="69" t="s">
        <v>280</v>
      </c>
      <c r="M113" s="69">
        <v>9854428190</v>
      </c>
      <c r="N113" s="69" t="s">
        <v>290</v>
      </c>
      <c r="O113" s="69">
        <v>9577627233</v>
      </c>
      <c r="P113" s="87">
        <v>43454</v>
      </c>
      <c r="Q113" s="61" t="s">
        <v>106</v>
      </c>
      <c r="R113" s="61">
        <v>10</v>
      </c>
      <c r="S113" s="61" t="s">
        <v>150</v>
      </c>
      <c r="T113" s="18"/>
    </row>
    <row r="114" spans="1:20" ht="18">
      <c r="A114" s="4">
        <v>110</v>
      </c>
      <c r="B114" s="84" t="s">
        <v>67</v>
      </c>
      <c r="C114" s="61" t="s">
        <v>529</v>
      </c>
      <c r="D114" s="69" t="s">
        <v>29</v>
      </c>
      <c r="E114" s="85">
        <v>57</v>
      </c>
      <c r="F114" s="61" t="s">
        <v>84</v>
      </c>
      <c r="G114" s="85">
        <v>21</v>
      </c>
      <c r="H114" s="85">
        <v>23</v>
      </c>
      <c r="I114" s="84">
        <f t="shared" si="2"/>
        <v>44</v>
      </c>
      <c r="J114" s="61">
        <v>9577269140</v>
      </c>
      <c r="K114" s="69" t="s">
        <v>276</v>
      </c>
      <c r="L114" s="69" t="s">
        <v>280</v>
      </c>
      <c r="M114" s="69">
        <v>9854428190</v>
      </c>
      <c r="N114" s="61" t="s">
        <v>278</v>
      </c>
      <c r="O114" s="61">
        <v>9859150086</v>
      </c>
      <c r="P114" s="87">
        <v>43454</v>
      </c>
      <c r="Q114" s="61" t="s">
        <v>106</v>
      </c>
      <c r="R114" s="61">
        <v>10</v>
      </c>
      <c r="S114" s="61" t="s">
        <v>150</v>
      </c>
      <c r="T114" s="18"/>
    </row>
    <row r="115" spans="1:20" ht="18">
      <c r="A115" s="4">
        <v>111</v>
      </c>
      <c r="B115" s="84" t="s">
        <v>67</v>
      </c>
      <c r="C115" s="69" t="s">
        <v>235</v>
      </c>
      <c r="D115" s="69" t="s">
        <v>29</v>
      </c>
      <c r="E115" s="70">
        <v>153</v>
      </c>
      <c r="F115" s="69" t="s">
        <v>84</v>
      </c>
      <c r="G115" s="70">
        <v>20</v>
      </c>
      <c r="H115" s="70">
        <v>25</v>
      </c>
      <c r="I115" s="103">
        <v>55</v>
      </c>
      <c r="J115" s="103">
        <v>9859273356</v>
      </c>
      <c r="K115" s="69" t="s">
        <v>236</v>
      </c>
      <c r="L115" s="69" t="s">
        <v>237</v>
      </c>
      <c r="M115" s="69">
        <v>9613516714</v>
      </c>
      <c r="N115" s="69" t="s">
        <v>238</v>
      </c>
      <c r="O115" s="69">
        <v>7399664242</v>
      </c>
      <c r="P115" s="87">
        <v>43455</v>
      </c>
      <c r="Q115" s="61" t="s">
        <v>107</v>
      </c>
      <c r="R115" s="61">
        <v>12</v>
      </c>
      <c r="S115" s="61" t="s">
        <v>150</v>
      </c>
      <c r="T115" s="18"/>
    </row>
    <row r="116" spans="1:20" ht="18">
      <c r="A116" s="4">
        <v>112</v>
      </c>
      <c r="B116" s="84" t="s">
        <v>67</v>
      </c>
      <c r="C116" s="69" t="s">
        <v>239</v>
      </c>
      <c r="D116" s="69" t="s">
        <v>29</v>
      </c>
      <c r="E116" s="70">
        <v>105</v>
      </c>
      <c r="F116" s="69" t="s">
        <v>84</v>
      </c>
      <c r="G116" s="70">
        <v>20</v>
      </c>
      <c r="H116" s="70">
        <v>18</v>
      </c>
      <c r="I116" s="103">
        <v>38</v>
      </c>
      <c r="J116" s="69">
        <v>9854112163</v>
      </c>
      <c r="K116" s="69" t="s">
        <v>236</v>
      </c>
      <c r="L116" s="69" t="s">
        <v>237</v>
      </c>
      <c r="M116" s="69">
        <v>9613516714</v>
      </c>
      <c r="N116" s="69" t="s">
        <v>238</v>
      </c>
      <c r="O116" s="69">
        <v>7399664242</v>
      </c>
      <c r="P116" s="87">
        <v>43455</v>
      </c>
      <c r="Q116" s="61" t="s">
        <v>107</v>
      </c>
      <c r="R116" s="61">
        <v>12</v>
      </c>
      <c r="S116" s="61" t="s">
        <v>150</v>
      </c>
      <c r="T116" s="18"/>
    </row>
    <row r="117" spans="1:20" ht="18">
      <c r="A117" s="4">
        <v>113</v>
      </c>
      <c r="B117" s="84" t="s">
        <v>67</v>
      </c>
      <c r="C117" s="69" t="s">
        <v>236</v>
      </c>
      <c r="D117" s="69" t="s">
        <v>29</v>
      </c>
      <c r="E117" s="70">
        <v>107</v>
      </c>
      <c r="F117" s="69" t="s">
        <v>84</v>
      </c>
      <c r="G117" s="70">
        <v>25</v>
      </c>
      <c r="H117" s="70">
        <v>20</v>
      </c>
      <c r="I117" s="103">
        <f t="shared" ref="I117:I142" si="3">+G117+H117</f>
        <v>45</v>
      </c>
      <c r="J117" s="69">
        <v>9859494581</v>
      </c>
      <c r="K117" s="69" t="s">
        <v>236</v>
      </c>
      <c r="L117" s="69" t="s">
        <v>237</v>
      </c>
      <c r="M117" s="69">
        <v>9613516714</v>
      </c>
      <c r="N117" s="69" t="s">
        <v>240</v>
      </c>
      <c r="O117" s="69">
        <v>9859494581</v>
      </c>
      <c r="P117" s="87">
        <v>43455</v>
      </c>
      <c r="Q117" s="61" t="s">
        <v>107</v>
      </c>
      <c r="R117" s="61">
        <v>12</v>
      </c>
      <c r="S117" s="61" t="s">
        <v>150</v>
      </c>
      <c r="T117" s="18"/>
    </row>
    <row r="118" spans="1:20" ht="18">
      <c r="A118" s="4">
        <v>114</v>
      </c>
      <c r="B118" s="84" t="s">
        <v>67</v>
      </c>
      <c r="C118" s="69" t="s">
        <v>242</v>
      </c>
      <c r="D118" s="69" t="s">
        <v>29</v>
      </c>
      <c r="E118" s="70">
        <v>284</v>
      </c>
      <c r="F118" s="69" t="s">
        <v>84</v>
      </c>
      <c r="G118" s="70">
        <v>20</v>
      </c>
      <c r="H118" s="70">
        <v>25</v>
      </c>
      <c r="I118" s="103">
        <f t="shared" si="3"/>
        <v>45</v>
      </c>
      <c r="J118" s="69">
        <v>9859494581</v>
      </c>
      <c r="K118" s="69" t="s">
        <v>236</v>
      </c>
      <c r="L118" s="69" t="s">
        <v>237</v>
      </c>
      <c r="M118" s="69">
        <v>9613516714</v>
      </c>
      <c r="N118" s="69" t="s">
        <v>240</v>
      </c>
      <c r="O118" s="69">
        <v>9859494581</v>
      </c>
      <c r="P118" s="87">
        <v>43455</v>
      </c>
      <c r="Q118" s="61" t="s">
        <v>107</v>
      </c>
      <c r="R118" s="61">
        <v>12</v>
      </c>
      <c r="S118" s="61" t="s">
        <v>150</v>
      </c>
      <c r="T118" s="18"/>
    </row>
    <row r="119" spans="1:20" ht="18">
      <c r="A119" s="4">
        <v>115</v>
      </c>
      <c r="B119" s="84" t="s">
        <v>67</v>
      </c>
      <c r="C119" s="69" t="s">
        <v>244</v>
      </c>
      <c r="D119" s="69" t="s">
        <v>29</v>
      </c>
      <c r="E119" s="70">
        <v>286</v>
      </c>
      <c r="F119" s="69" t="s">
        <v>84</v>
      </c>
      <c r="G119" s="70">
        <v>31</v>
      </c>
      <c r="H119" s="70">
        <v>26</v>
      </c>
      <c r="I119" s="103">
        <f t="shared" si="3"/>
        <v>57</v>
      </c>
      <c r="J119" s="69">
        <v>9854607367</v>
      </c>
      <c r="K119" s="69" t="s">
        <v>236</v>
      </c>
      <c r="L119" s="69" t="s">
        <v>237</v>
      </c>
      <c r="M119" s="69">
        <v>9613516714</v>
      </c>
      <c r="N119" s="69" t="s">
        <v>245</v>
      </c>
      <c r="O119" s="69">
        <v>7896870261</v>
      </c>
      <c r="P119" s="87">
        <v>43456</v>
      </c>
      <c r="Q119" s="61" t="s">
        <v>108</v>
      </c>
      <c r="R119" s="61">
        <v>12</v>
      </c>
      <c r="S119" s="61" t="s">
        <v>150</v>
      </c>
      <c r="T119" s="18"/>
    </row>
    <row r="120" spans="1:20" ht="18">
      <c r="A120" s="4">
        <v>116</v>
      </c>
      <c r="B120" s="84" t="s">
        <v>67</v>
      </c>
      <c r="C120" s="69" t="s">
        <v>247</v>
      </c>
      <c r="D120" s="69" t="s">
        <v>29</v>
      </c>
      <c r="E120" s="70">
        <v>165</v>
      </c>
      <c r="F120" s="69" t="s">
        <v>84</v>
      </c>
      <c r="G120" s="70">
        <v>25</v>
      </c>
      <c r="H120" s="70">
        <v>24</v>
      </c>
      <c r="I120" s="103">
        <f t="shared" si="3"/>
        <v>49</v>
      </c>
      <c r="J120" s="69">
        <v>8471928059</v>
      </c>
      <c r="K120" s="69" t="s">
        <v>236</v>
      </c>
      <c r="L120" s="69" t="s">
        <v>237</v>
      </c>
      <c r="M120" s="69">
        <v>9613516714</v>
      </c>
      <c r="N120" s="69" t="s">
        <v>245</v>
      </c>
      <c r="O120" s="69">
        <v>7896870261</v>
      </c>
      <c r="P120" s="87">
        <v>43456</v>
      </c>
      <c r="Q120" s="61" t="s">
        <v>108</v>
      </c>
      <c r="R120" s="61">
        <v>12</v>
      </c>
      <c r="S120" s="61" t="s">
        <v>150</v>
      </c>
      <c r="T120" s="18"/>
    </row>
    <row r="121" spans="1:20" ht="18">
      <c r="A121" s="4">
        <v>117</v>
      </c>
      <c r="B121" s="84" t="s">
        <v>67</v>
      </c>
      <c r="C121" s="69" t="s">
        <v>530</v>
      </c>
      <c r="D121" s="69" t="s">
        <v>29</v>
      </c>
      <c r="E121" s="70">
        <v>51</v>
      </c>
      <c r="F121" s="69" t="s">
        <v>84</v>
      </c>
      <c r="G121" s="70">
        <v>42</v>
      </c>
      <c r="H121" s="70">
        <v>40</v>
      </c>
      <c r="I121" s="103">
        <f t="shared" si="3"/>
        <v>82</v>
      </c>
      <c r="J121" s="69">
        <v>9577160831</v>
      </c>
      <c r="K121" s="69" t="s">
        <v>298</v>
      </c>
      <c r="L121" s="69" t="s">
        <v>299</v>
      </c>
      <c r="M121" s="69">
        <v>9577762142</v>
      </c>
      <c r="N121" s="69" t="s">
        <v>300</v>
      </c>
      <c r="O121" s="69">
        <v>9577549411</v>
      </c>
      <c r="P121" s="87">
        <v>43456</v>
      </c>
      <c r="Q121" s="61" t="s">
        <v>108</v>
      </c>
      <c r="R121" s="61">
        <v>12</v>
      </c>
      <c r="S121" s="61" t="s">
        <v>150</v>
      </c>
      <c r="T121" s="18"/>
    </row>
    <row r="122" spans="1:20" ht="36">
      <c r="A122" s="4">
        <v>118</v>
      </c>
      <c r="B122" s="84" t="s">
        <v>67</v>
      </c>
      <c r="C122" s="61" t="s">
        <v>531</v>
      </c>
      <c r="D122" s="61" t="s">
        <v>29</v>
      </c>
      <c r="E122" s="85">
        <v>288</v>
      </c>
      <c r="F122" s="61" t="s">
        <v>84</v>
      </c>
      <c r="G122" s="85">
        <v>18</v>
      </c>
      <c r="H122" s="85">
        <v>15</v>
      </c>
      <c r="I122" s="84">
        <f t="shared" si="3"/>
        <v>33</v>
      </c>
      <c r="J122" s="61">
        <v>9577285308</v>
      </c>
      <c r="K122" s="69" t="s">
        <v>298</v>
      </c>
      <c r="L122" s="69" t="s">
        <v>299</v>
      </c>
      <c r="M122" s="69">
        <v>9577762142</v>
      </c>
      <c r="N122" s="61" t="s">
        <v>532</v>
      </c>
      <c r="O122" s="61">
        <v>9859173533</v>
      </c>
      <c r="P122" s="87">
        <v>43456</v>
      </c>
      <c r="Q122" s="61" t="s">
        <v>108</v>
      </c>
      <c r="R122" s="61">
        <v>12</v>
      </c>
      <c r="S122" s="61" t="s">
        <v>150</v>
      </c>
      <c r="T122" s="18"/>
    </row>
    <row r="123" spans="1:20" ht="18">
      <c r="A123" s="4">
        <v>119</v>
      </c>
      <c r="B123" s="84" t="s">
        <v>67</v>
      </c>
      <c r="C123" s="61" t="s">
        <v>533</v>
      </c>
      <c r="D123" s="61" t="s">
        <v>29</v>
      </c>
      <c r="E123" s="85">
        <v>287</v>
      </c>
      <c r="F123" s="61" t="s">
        <v>84</v>
      </c>
      <c r="G123" s="85">
        <v>21</v>
      </c>
      <c r="H123" s="85">
        <v>18</v>
      </c>
      <c r="I123" s="84">
        <f t="shared" si="3"/>
        <v>39</v>
      </c>
      <c r="J123" s="61">
        <v>9613158609</v>
      </c>
      <c r="K123" s="61" t="s">
        <v>534</v>
      </c>
      <c r="L123" s="61" t="s">
        <v>535</v>
      </c>
      <c r="M123" s="61">
        <v>9613535712</v>
      </c>
      <c r="N123" s="61" t="s">
        <v>407</v>
      </c>
      <c r="O123" s="61">
        <v>9859721525</v>
      </c>
      <c r="P123" s="87">
        <v>43458</v>
      </c>
      <c r="Q123" s="61" t="s">
        <v>109</v>
      </c>
      <c r="R123" s="61">
        <v>12</v>
      </c>
      <c r="S123" s="61" t="s">
        <v>150</v>
      </c>
      <c r="T123" s="18"/>
    </row>
    <row r="124" spans="1:20" ht="18">
      <c r="A124" s="4">
        <v>120</v>
      </c>
      <c r="B124" s="84" t="s">
        <v>67</v>
      </c>
      <c r="C124" s="61" t="s">
        <v>536</v>
      </c>
      <c r="D124" s="61" t="s">
        <v>29</v>
      </c>
      <c r="E124" s="85">
        <v>135</v>
      </c>
      <c r="F124" s="61" t="s">
        <v>84</v>
      </c>
      <c r="G124" s="85">
        <v>24</v>
      </c>
      <c r="H124" s="85">
        <v>21</v>
      </c>
      <c r="I124" s="84">
        <f t="shared" si="3"/>
        <v>45</v>
      </c>
      <c r="J124" s="61">
        <v>9854683499</v>
      </c>
      <c r="K124" s="61" t="s">
        <v>534</v>
      </c>
      <c r="L124" s="61" t="s">
        <v>535</v>
      </c>
      <c r="M124" s="61">
        <v>9613535712</v>
      </c>
      <c r="N124" s="61" t="s">
        <v>537</v>
      </c>
      <c r="O124" s="61">
        <v>9577197011</v>
      </c>
      <c r="P124" s="87">
        <v>43458</v>
      </c>
      <c r="Q124" s="61" t="s">
        <v>109</v>
      </c>
      <c r="R124" s="61">
        <v>12</v>
      </c>
      <c r="S124" s="61" t="s">
        <v>150</v>
      </c>
      <c r="T124" s="18"/>
    </row>
    <row r="125" spans="1:20" ht="18">
      <c r="A125" s="4">
        <v>121</v>
      </c>
      <c r="B125" s="84" t="s">
        <v>67</v>
      </c>
      <c r="C125" s="61" t="s">
        <v>538</v>
      </c>
      <c r="D125" s="61" t="s">
        <v>29</v>
      </c>
      <c r="E125" s="85">
        <v>283</v>
      </c>
      <c r="F125" s="61" t="s">
        <v>84</v>
      </c>
      <c r="G125" s="85">
        <v>26</v>
      </c>
      <c r="H125" s="85">
        <v>23</v>
      </c>
      <c r="I125" s="84">
        <f t="shared" si="3"/>
        <v>49</v>
      </c>
      <c r="J125" s="61">
        <v>9854340632</v>
      </c>
      <c r="K125" s="61" t="s">
        <v>534</v>
      </c>
      <c r="L125" s="61" t="s">
        <v>535</v>
      </c>
      <c r="M125" s="61">
        <v>9613535712</v>
      </c>
      <c r="N125" s="61" t="s">
        <v>537</v>
      </c>
      <c r="O125" s="61">
        <v>9577197011</v>
      </c>
      <c r="P125" s="87">
        <v>43458</v>
      </c>
      <c r="Q125" s="61" t="s">
        <v>109</v>
      </c>
      <c r="R125" s="61">
        <v>12</v>
      </c>
      <c r="S125" s="61" t="s">
        <v>150</v>
      </c>
      <c r="T125" s="18"/>
    </row>
    <row r="126" spans="1:20" ht="18">
      <c r="A126" s="4">
        <v>122</v>
      </c>
      <c r="B126" s="84" t="s">
        <v>67</v>
      </c>
      <c r="C126" s="61" t="s">
        <v>539</v>
      </c>
      <c r="D126" s="61" t="s">
        <v>29</v>
      </c>
      <c r="E126" s="85">
        <v>61</v>
      </c>
      <c r="F126" s="61" t="s">
        <v>84</v>
      </c>
      <c r="G126" s="85">
        <v>25</v>
      </c>
      <c r="H126" s="85">
        <v>27</v>
      </c>
      <c r="I126" s="84">
        <f t="shared" si="3"/>
        <v>52</v>
      </c>
      <c r="J126" s="61">
        <v>9613629506</v>
      </c>
      <c r="K126" s="61" t="s">
        <v>534</v>
      </c>
      <c r="L126" s="61" t="s">
        <v>535</v>
      </c>
      <c r="M126" s="61">
        <v>9613535712</v>
      </c>
      <c r="N126" s="61" t="s">
        <v>259</v>
      </c>
      <c r="O126" s="61">
        <v>9854931582</v>
      </c>
      <c r="P126" s="87">
        <v>43458</v>
      </c>
      <c r="Q126" s="61" t="s">
        <v>109</v>
      </c>
      <c r="R126" s="61">
        <v>12</v>
      </c>
      <c r="S126" s="61" t="s">
        <v>150</v>
      </c>
      <c r="T126" s="18"/>
    </row>
    <row r="127" spans="1:20" ht="36">
      <c r="A127" s="4">
        <v>123</v>
      </c>
      <c r="B127" s="84" t="s">
        <v>67</v>
      </c>
      <c r="C127" s="61" t="s">
        <v>257</v>
      </c>
      <c r="D127" s="61" t="s">
        <v>29</v>
      </c>
      <c r="E127" s="85">
        <v>62</v>
      </c>
      <c r="F127" s="61" t="s">
        <v>84</v>
      </c>
      <c r="G127" s="85">
        <v>27</v>
      </c>
      <c r="H127" s="85">
        <v>24</v>
      </c>
      <c r="I127" s="84">
        <f t="shared" si="3"/>
        <v>51</v>
      </c>
      <c r="J127" s="61">
        <v>9859955678</v>
      </c>
      <c r="K127" s="61" t="s">
        <v>534</v>
      </c>
      <c r="L127" s="61" t="s">
        <v>535</v>
      </c>
      <c r="M127" s="61">
        <v>9613535712</v>
      </c>
      <c r="N127" s="61" t="s">
        <v>259</v>
      </c>
      <c r="O127" s="61">
        <v>9854931582</v>
      </c>
      <c r="P127" s="87">
        <v>43460</v>
      </c>
      <c r="Q127" s="61" t="s">
        <v>105</v>
      </c>
      <c r="R127" s="61">
        <v>12</v>
      </c>
      <c r="S127" s="61" t="s">
        <v>150</v>
      </c>
      <c r="T127" s="18"/>
    </row>
    <row r="128" spans="1:20" ht="36">
      <c r="A128" s="4">
        <v>124</v>
      </c>
      <c r="B128" s="84" t="s">
        <v>67</v>
      </c>
      <c r="C128" s="61" t="s">
        <v>540</v>
      </c>
      <c r="D128" s="61" t="s">
        <v>29</v>
      </c>
      <c r="E128" s="85">
        <v>281</v>
      </c>
      <c r="F128" s="61" t="s">
        <v>84</v>
      </c>
      <c r="G128" s="85">
        <v>21</v>
      </c>
      <c r="H128" s="85">
        <v>20</v>
      </c>
      <c r="I128" s="84">
        <f t="shared" si="3"/>
        <v>41</v>
      </c>
      <c r="J128" s="61">
        <v>9859622085</v>
      </c>
      <c r="K128" s="61" t="s">
        <v>534</v>
      </c>
      <c r="L128" s="61" t="s">
        <v>535</v>
      </c>
      <c r="M128" s="61">
        <v>9613535712</v>
      </c>
      <c r="N128" s="61" t="s">
        <v>259</v>
      </c>
      <c r="O128" s="61">
        <v>9854931582</v>
      </c>
      <c r="P128" s="87">
        <v>43460</v>
      </c>
      <c r="Q128" s="61" t="s">
        <v>105</v>
      </c>
      <c r="R128" s="61">
        <v>12</v>
      </c>
      <c r="S128" s="61" t="s">
        <v>150</v>
      </c>
      <c r="T128" s="18"/>
    </row>
    <row r="129" spans="1:20" ht="36">
      <c r="A129" s="4">
        <v>125</v>
      </c>
      <c r="B129" s="84" t="s">
        <v>67</v>
      </c>
      <c r="C129" s="61" t="s">
        <v>541</v>
      </c>
      <c r="D129" s="61" t="s">
        <v>29</v>
      </c>
      <c r="E129" s="85">
        <v>52</v>
      </c>
      <c r="F129" s="61" t="s">
        <v>84</v>
      </c>
      <c r="G129" s="85">
        <v>28</v>
      </c>
      <c r="H129" s="85">
        <v>22</v>
      </c>
      <c r="I129" s="84">
        <f t="shared" si="3"/>
        <v>50</v>
      </c>
      <c r="J129" s="61">
        <v>9613159368</v>
      </c>
      <c r="K129" s="61" t="s">
        <v>534</v>
      </c>
      <c r="L129" s="61" t="s">
        <v>535</v>
      </c>
      <c r="M129" s="61">
        <v>9613535712</v>
      </c>
      <c r="N129" s="61" t="s">
        <v>259</v>
      </c>
      <c r="O129" s="61">
        <v>9854931582</v>
      </c>
      <c r="P129" s="87">
        <v>43460</v>
      </c>
      <c r="Q129" s="61" t="s">
        <v>105</v>
      </c>
      <c r="R129" s="61">
        <v>12</v>
      </c>
      <c r="S129" s="61" t="s">
        <v>150</v>
      </c>
      <c r="T129" s="18"/>
    </row>
    <row r="130" spans="1:20" ht="36">
      <c r="A130" s="4">
        <v>126</v>
      </c>
      <c r="B130" s="84" t="s">
        <v>67</v>
      </c>
      <c r="C130" s="61" t="s">
        <v>542</v>
      </c>
      <c r="D130" s="61" t="s">
        <v>29</v>
      </c>
      <c r="E130" s="85">
        <v>53</v>
      </c>
      <c r="F130" s="61" t="s">
        <v>84</v>
      </c>
      <c r="G130" s="85">
        <v>23</v>
      </c>
      <c r="H130" s="85">
        <v>21</v>
      </c>
      <c r="I130" s="84">
        <f t="shared" si="3"/>
        <v>44</v>
      </c>
      <c r="J130" s="61">
        <v>9613664913</v>
      </c>
      <c r="K130" s="61" t="s">
        <v>534</v>
      </c>
      <c r="L130" s="61" t="s">
        <v>535</v>
      </c>
      <c r="M130" s="61">
        <v>9613535712</v>
      </c>
      <c r="N130" s="61" t="s">
        <v>266</v>
      </c>
      <c r="O130" s="61">
        <v>9577603439</v>
      </c>
      <c r="P130" s="87">
        <v>43460</v>
      </c>
      <c r="Q130" s="61" t="s">
        <v>105</v>
      </c>
      <c r="R130" s="61">
        <v>12</v>
      </c>
      <c r="S130" s="61" t="s">
        <v>150</v>
      </c>
      <c r="T130" s="18"/>
    </row>
    <row r="131" spans="1:20" ht="18">
      <c r="A131" s="4">
        <v>127</v>
      </c>
      <c r="B131" s="84" t="s">
        <v>67</v>
      </c>
      <c r="C131" s="61" t="s">
        <v>543</v>
      </c>
      <c r="D131" s="61" t="s">
        <v>29</v>
      </c>
      <c r="E131" s="85">
        <v>282</v>
      </c>
      <c r="F131" s="61" t="s">
        <v>84</v>
      </c>
      <c r="G131" s="85">
        <v>24</v>
      </c>
      <c r="H131" s="85">
        <v>22</v>
      </c>
      <c r="I131" s="84">
        <f t="shared" si="3"/>
        <v>46</v>
      </c>
      <c r="J131" s="61">
        <v>9854931582</v>
      </c>
      <c r="K131" s="61" t="s">
        <v>534</v>
      </c>
      <c r="L131" s="61" t="s">
        <v>535</v>
      </c>
      <c r="M131" s="61">
        <v>9613535712</v>
      </c>
      <c r="N131" s="61" t="s">
        <v>259</v>
      </c>
      <c r="O131" s="61">
        <v>9854931582</v>
      </c>
      <c r="P131" s="87">
        <v>43461</v>
      </c>
      <c r="Q131" s="61" t="s">
        <v>106</v>
      </c>
      <c r="R131" s="61">
        <v>12</v>
      </c>
      <c r="S131" s="61" t="s">
        <v>150</v>
      </c>
      <c r="T131" s="18"/>
    </row>
    <row r="132" spans="1:20" ht="36">
      <c r="A132" s="4">
        <v>128</v>
      </c>
      <c r="B132" s="84" t="s">
        <v>67</v>
      </c>
      <c r="C132" s="61" t="s">
        <v>544</v>
      </c>
      <c r="D132" s="61" t="s">
        <v>29</v>
      </c>
      <c r="E132" s="85">
        <v>60</v>
      </c>
      <c r="F132" s="61" t="s">
        <v>84</v>
      </c>
      <c r="G132" s="85">
        <v>30</v>
      </c>
      <c r="H132" s="85">
        <v>24</v>
      </c>
      <c r="I132" s="84">
        <f t="shared" si="3"/>
        <v>54</v>
      </c>
      <c r="J132" s="61">
        <v>9577251416</v>
      </c>
      <c r="K132" s="61" t="s">
        <v>534</v>
      </c>
      <c r="L132" s="61" t="s">
        <v>535</v>
      </c>
      <c r="M132" s="61">
        <v>9613535712</v>
      </c>
      <c r="N132" s="61" t="s">
        <v>266</v>
      </c>
      <c r="O132" s="61">
        <v>9577603439</v>
      </c>
      <c r="P132" s="87">
        <v>43461</v>
      </c>
      <c r="Q132" s="61" t="s">
        <v>106</v>
      </c>
      <c r="R132" s="61">
        <v>12</v>
      </c>
      <c r="S132" s="61" t="s">
        <v>150</v>
      </c>
      <c r="T132" s="18"/>
    </row>
    <row r="133" spans="1:20" ht="18">
      <c r="A133" s="4">
        <v>129</v>
      </c>
      <c r="B133" s="84" t="s">
        <v>67</v>
      </c>
      <c r="C133" s="61" t="s">
        <v>545</v>
      </c>
      <c r="D133" s="61" t="s">
        <v>29</v>
      </c>
      <c r="E133" s="85">
        <v>36</v>
      </c>
      <c r="F133" s="61" t="s">
        <v>84</v>
      </c>
      <c r="G133" s="85">
        <v>35</v>
      </c>
      <c r="H133" s="85">
        <v>30</v>
      </c>
      <c r="I133" s="84">
        <f t="shared" si="3"/>
        <v>65</v>
      </c>
      <c r="J133" s="61">
        <v>8753954212</v>
      </c>
      <c r="K133" s="61" t="s">
        <v>534</v>
      </c>
      <c r="L133" s="61" t="s">
        <v>535</v>
      </c>
      <c r="M133" s="61">
        <v>9613535712</v>
      </c>
      <c r="N133" s="61" t="s">
        <v>273</v>
      </c>
      <c r="O133" s="61">
        <v>9859823408</v>
      </c>
      <c r="P133" s="87">
        <v>43461</v>
      </c>
      <c r="Q133" s="61" t="s">
        <v>106</v>
      </c>
      <c r="R133" s="61">
        <v>12</v>
      </c>
      <c r="S133" s="61" t="s">
        <v>150</v>
      </c>
      <c r="T133" s="18"/>
    </row>
    <row r="134" spans="1:20" ht="36">
      <c r="A134" s="4">
        <v>130</v>
      </c>
      <c r="B134" s="84" t="s">
        <v>67</v>
      </c>
      <c r="C134" s="69" t="s">
        <v>180</v>
      </c>
      <c r="D134" s="69" t="s">
        <v>29</v>
      </c>
      <c r="E134" s="70">
        <v>293</v>
      </c>
      <c r="F134" s="69" t="s">
        <v>84</v>
      </c>
      <c r="G134" s="70">
        <v>29</v>
      </c>
      <c r="H134" s="70">
        <v>21</v>
      </c>
      <c r="I134" s="84">
        <f t="shared" si="3"/>
        <v>50</v>
      </c>
      <c r="J134" s="69">
        <v>9577121514</v>
      </c>
      <c r="K134" s="69" t="s">
        <v>178</v>
      </c>
      <c r="L134" s="69" t="s">
        <v>173</v>
      </c>
      <c r="M134" s="69">
        <v>9957123661</v>
      </c>
      <c r="N134" s="69" t="s">
        <v>181</v>
      </c>
      <c r="O134" s="69">
        <v>7399352887</v>
      </c>
      <c r="P134" s="87">
        <v>43462</v>
      </c>
      <c r="Q134" s="61" t="s">
        <v>107</v>
      </c>
      <c r="R134" s="61">
        <v>13</v>
      </c>
      <c r="S134" s="61" t="s">
        <v>150</v>
      </c>
      <c r="T134" s="18"/>
    </row>
    <row r="135" spans="1:20" ht="18">
      <c r="A135" s="4">
        <v>131</v>
      </c>
      <c r="B135" s="84" t="s">
        <v>67</v>
      </c>
      <c r="C135" s="69" t="s">
        <v>546</v>
      </c>
      <c r="D135" s="69" t="s">
        <v>29</v>
      </c>
      <c r="E135" s="70">
        <v>208</v>
      </c>
      <c r="F135" s="69" t="s">
        <v>84</v>
      </c>
      <c r="G135" s="70">
        <v>50</v>
      </c>
      <c r="H135" s="70">
        <v>40</v>
      </c>
      <c r="I135" s="84">
        <f t="shared" si="3"/>
        <v>90</v>
      </c>
      <c r="J135" s="69">
        <v>9957952775</v>
      </c>
      <c r="K135" s="69" t="s">
        <v>178</v>
      </c>
      <c r="L135" s="69" t="s">
        <v>173</v>
      </c>
      <c r="M135" s="69">
        <v>9957123661</v>
      </c>
      <c r="N135" s="69" t="s">
        <v>183</v>
      </c>
      <c r="O135" s="69">
        <v>9957952876</v>
      </c>
      <c r="P135" s="87">
        <v>43462</v>
      </c>
      <c r="Q135" s="61" t="s">
        <v>107</v>
      </c>
      <c r="R135" s="61">
        <v>13</v>
      </c>
      <c r="S135" s="61" t="s">
        <v>150</v>
      </c>
      <c r="T135" s="18"/>
    </row>
    <row r="136" spans="1:20" ht="18">
      <c r="A136" s="4">
        <v>132</v>
      </c>
      <c r="B136" s="84" t="s">
        <v>67</v>
      </c>
      <c r="C136" s="69" t="s">
        <v>190</v>
      </c>
      <c r="D136" s="69" t="s">
        <v>29</v>
      </c>
      <c r="E136" s="70">
        <v>109</v>
      </c>
      <c r="F136" s="69" t="s">
        <v>84</v>
      </c>
      <c r="G136" s="70">
        <v>61</v>
      </c>
      <c r="H136" s="70">
        <v>61</v>
      </c>
      <c r="I136" s="84">
        <f t="shared" si="3"/>
        <v>122</v>
      </c>
      <c r="J136" s="69">
        <v>9577343701</v>
      </c>
      <c r="K136" s="69" t="s">
        <v>178</v>
      </c>
      <c r="L136" s="69" t="s">
        <v>173</v>
      </c>
      <c r="M136" s="69">
        <v>9957123661</v>
      </c>
      <c r="N136" s="69" t="s">
        <v>183</v>
      </c>
      <c r="O136" s="69">
        <v>9957952876</v>
      </c>
      <c r="P136" s="87">
        <v>43462</v>
      </c>
      <c r="Q136" s="61" t="s">
        <v>107</v>
      </c>
      <c r="R136" s="61">
        <v>13</v>
      </c>
      <c r="S136" s="61" t="s">
        <v>150</v>
      </c>
      <c r="T136" s="18"/>
    </row>
    <row r="137" spans="1:20" ht="18">
      <c r="A137" s="4">
        <v>133</v>
      </c>
      <c r="B137" s="84" t="s">
        <v>67</v>
      </c>
      <c r="C137" s="69" t="s">
        <v>547</v>
      </c>
      <c r="D137" s="69" t="s">
        <v>29</v>
      </c>
      <c r="E137" s="70">
        <v>110</v>
      </c>
      <c r="F137" s="69" t="s">
        <v>84</v>
      </c>
      <c r="G137" s="70">
        <v>69</v>
      </c>
      <c r="H137" s="70">
        <v>46</v>
      </c>
      <c r="I137" s="84">
        <f t="shared" si="3"/>
        <v>115</v>
      </c>
      <c r="J137" s="69">
        <v>9854627372</v>
      </c>
      <c r="K137" s="69" t="s">
        <v>178</v>
      </c>
      <c r="L137" s="69" t="s">
        <v>173</v>
      </c>
      <c r="M137" s="69">
        <v>9957123661</v>
      </c>
      <c r="N137" s="69" t="s">
        <v>548</v>
      </c>
      <c r="O137" s="69">
        <v>7399838476</v>
      </c>
      <c r="P137" s="87">
        <v>43463</v>
      </c>
      <c r="Q137" s="61" t="s">
        <v>108</v>
      </c>
      <c r="R137" s="61">
        <v>13</v>
      </c>
      <c r="S137" s="61" t="s">
        <v>150</v>
      </c>
      <c r="T137" s="18"/>
    </row>
    <row r="138" spans="1:20" ht="18">
      <c r="A138" s="4">
        <v>134</v>
      </c>
      <c r="B138" s="84" t="s">
        <v>67</v>
      </c>
      <c r="C138" s="69" t="s">
        <v>549</v>
      </c>
      <c r="D138" s="69" t="s">
        <v>29</v>
      </c>
      <c r="E138" s="70">
        <v>145</v>
      </c>
      <c r="F138" s="69" t="s">
        <v>84</v>
      </c>
      <c r="G138" s="70">
        <v>34</v>
      </c>
      <c r="H138" s="70">
        <v>30</v>
      </c>
      <c r="I138" s="84">
        <f t="shared" si="3"/>
        <v>64</v>
      </c>
      <c r="J138" s="69">
        <v>8486403128</v>
      </c>
      <c r="K138" s="69" t="s">
        <v>178</v>
      </c>
      <c r="L138" s="69" t="s">
        <v>173</v>
      </c>
      <c r="M138" s="69">
        <v>9957123661</v>
      </c>
      <c r="N138" s="69" t="s">
        <v>548</v>
      </c>
      <c r="O138" s="69">
        <v>7399838476</v>
      </c>
      <c r="P138" s="87">
        <v>43463</v>
      </c>
      <c r="Q138" s="61" t="s">
        <v>108</v>
      </c>
      <c r="R138" s="61">
        <v>13</v>
      </c>
      <c r="S138" s="61" t="s">
        <v>150</v>
      </c>
      <c r="T138" s="18"/>
    </row>
    <row r="139" spans="1:20" ht="18">
      <c r="A139" s="4">
        <v>135</v>
      </c>
      <c r="B139" s="84" t="s">
        <v>67</v>
      </c>
      <c r="C139" s="69" t="s">
        <v>550</v>
      </c>
      <c r="D139" s="69" t="s">
        <v>29</v>
      </c>
      <c r="E139" s="70">
        <v>14</v>
      </c>
      <c r="F139" s="69" t="s">
        <v>84</v>
      </c>
      <c r="G139" s="70">
        <v>50</v>
      </c>
      <c r="H139" s="70">
        <v>45</v>
      </c>
      <c r="I139" s="84">
        <f t="shared" si="3"/>
        <v>95</v>
      </c>
      <c r="J139" s="69">
        <v>9678294876</v>
      </c>
      <c r="K139" s="69" t="s">
        <v>178</v>
      </c>
      <c r="L139" s="69" t="s">
        <v>173</v>
      </c>
      <c r="M139" s="69">
        <v>9957123661</v>
      </c>
      <c r="N139" s="69" t="s">
        <v>551</v>
      </c>
      <c r="O139" s="69">
        <v>9678294876</v>
      </c>
      <c r="P139" s="87">
        <v>43463</v>
      </c>
      <c r="Q139" s="61" t="s">
        <v>108</v>
      </c>
      <c r="R139" s="61">
        <v>13</v>
      </c>
      <c r="S139" s="61" t="s">
        <v>150</v>
      </c>
      <c r="T139" s="18"/>
    </row>
    <row r="140" spans="1:20" ht="18">
      <c r="A140" s="4">
        <v>136</v>
      </c>
      <c r="B140" s="84" t="s">
        <v>67</v>
      </c>
      <c r="C140" s="69" t="s">
        <v>552</v>
      </c>
      <c r="D140" s="69" t="s">
        <v>29</v>
      </c>
      <c r="E140" s="70">
        <v>108</v>
      </c>
      <c r="F140" s="69" t="s">
        <v>84</v>
      </c>
      <c r="G140" s="70">
        <v>48</v>
      </c>
      <c r="H140" s="70">
        <v>42</v>
      </c>
      <c r="I140" s="84">
        <f t="shared" si="3"/>
        <v>90</v>
      </c>
      <c r="J140" s="69">
        <v>7399225750</v>
      </c>
      <c r="K140" s="69" t="s">
        <v>178</v>
      </c>
      <c r="L140" s="69" t="s">
        <v>173</v>
      </c>
      <c r="M140" s="69">
        <v>9957123661</v>
      </c>
      <c r="N140" s="69" t="s">
        <v>551</v>
      </c>
      <c r="O140" s="69">
        <v>9678294876</v>
      </c>
      <c r="P140" s="87">
        <v>43465</v>
      </c>
      <c r="Q140" s="61" t="s">
        <v>109</v>
      </c>
      <c r="R140" s="61">
        <v>13</v>
      </c>
      <c r="S140" s="61" t="s">
        <v>150</v>
      </c>
      <c r="T140" s="18"/>
    </row>
    <row r="141" spans="1:20" ht="18">
      <c r="A141" s="4">
        <v>137</v>
      </c>
      <c r="B141" s="84" t="s">
        <v>67</v>
      </c>
      <c r="C141" s="69" t="s">
        <v>553</v>
      </c>
      <c r="D141" s="69" t="s">
        <v>29</v>
      </c>
      <c r="E141" s="70">
        <v>146</v>
      </c>
      <c r="F141" s="69" t="s">
        <v>84</v>
      </c>
      <c r="G141" s="70">
        <v>38</v>
      </c>
      <c r="H141" s="70">
        <v>59</v>
      </c>
      <c r="I141" s="84">
        <f t="shared" si="3"/>
        <v>97</v>
      </c>
      <c r="J141" s="69">
        <v>9854443281</v>
      </c>
      <c r="K141" s="69" t="s">
        <v>178</v>
      </c>
      <c r="L141" s="69" t="s">
        <v>173</v>
      </c>
      <c r="M141" s="69">
        <v>9957123661</v>
      </c>
      <c r="N141" s="69" t="s">
        <v>345</v>
      </c>
      <c r="O141" s="69">
        <v>7896151058</v>
      </c>
      <c r="P141" s="87">
        <v>43465</v>
      </c>
      <c r="Q141" s="61" t="s">
        <v>109</v>
      </c>
      <c r="R141" s="61">
        <v>13</v>
      </c>
      <c r="S141" s="61" t="s">
        <v>150</v>
      </c>
      <c r="T141" s="18"/>
    </row>
    <row r="142" spans="1:20" ht="18">
      <c r="A142" s="4">
        <v>138</v>
      </c>
      <c r="B142" s="84" t="s">
        <v>67</v>
      </c>
      <c r="C142" s="69" t="s">
        <v>554</v>
      </c>
      <c r="D142" s="69" t="s">
        <v>29</v>
      </c>
      <c r="E142" s="70">
        <v>100</v>
      </c>
      <c r="F142" s="69" t="s">
        <v>84</v>
      </c>
      <c r="G142" s="70">
        <v>41</v>
      </c>
      <c r="H142" s="70">
        <v>40</v>
      </c>
      <c r="I142" s="84">
        <f t="shared" si="3"/>
        <v>81</v>
      </c>
      <c r="J142" s="69">
        <v>9678282374</v>
      </c>
      <c r="K142" s="69" t="s">
        <v>178</v>
      </c>
      <c r="L142" s="69" t="s">
        <v>173</v>
      </c>
      <c r="M142" s="69">
        <v>9957123661</v>
      </c>
      <c r="N142" s="69" t="s">
        <v>555</v>
      </c>
      <c r="O142" s="69">
        <v>9678294882</v>
      </c>
      <c r="P142" s="87">
        <v>43465</v>
      </c>
      <c r="Q142" s="61" t="s">
        <v>109</v>
      </c>
      <c r="R142" s="61">
        <v>13</v>
      </c>
      <c r="S142" s="61" t="s">
        <v>150</v>
      </c>
      <c r="T142" s="18"/>
    </row>
    <row r="143" spans="1:20">
      <c r="A143" s="4">
        <v>139</v>
      </c>
      <c r="B143" s="17"/>
      <c r="C143" s="55"/>
      <c r="D143" s="55"/>
      <c r="E143" s="56"/>
      <c r="F143" s="55"/>
      <c r="G143" s="56"/>
      <c r="H143" s="56"/>
      <c r="I143" s="17"/>
      <c r="J143" s="55"/>
      <c r="K143" s="55"/>
      <c r="L143" s="55"/>
      <c r="M143" s="55"/>
      <c r="N143" s="55"/>
      <c r="O143" s="55"/>
      <c r="P143" s="24"/>
      <c r="Q143" s="18"/>
      <c r="R143" s="18"/>
      <c r="S143" s="18"/>
      <c r="T143" s="18"/>
    </row>
    <row r="144" spans="1:20">
      <c r="A144" s="4">
        <v>140</v>
      </c>
      <c r="B144" s="17"/>
      <c r="C144" s="55"/>
      <c r="D144" s="55"/>
      <c r="E144" s="56"/>
      <c r="F144" s="55"/>
      <c r="G144" s="56"/>
      <c r="H144" s="56"/>
      <c r="I144" s="57"/>
      <c r="J144" s="55"/>
      <c r="K144" s="55"/>
      <c r="L144" s="55"/>
      <c r="M144" s="55"/>
      <c r="N144" s="55"/>
      <c r="O144" s="55"/>
      <c r="P144" s="24"/>
      <c r="Q144" s="18"/>
      <c r="R144" s="18"/>
      <c r="S144" s="18"/>
      <c r="T144" s="18"/>
    </row>
    <row r="145" spans="1:20">
      <c r="A145" s="4">
        <v>141</v>
      </c>
      <c r="B145" s="17"/>
      <c r="C145" s="55"/>
      <c r="D145" s="55"/>
      <c r="E145" s="56"/>
      <c r="F145" s="55"/>
      <c r="G145" s="56"/>
      <c r="H145" s="56"/>
      <c r="I145" s="17"/>
      <c r="J145" s="55"/>
      <c r="K145" s="55"/>
      <c r="L145" s="55"/>
      <c r="M145" s="55"/>
      <c r="N145" s="55"/>
      <c r="O145" s="55"/>
      <c r="P145" s="24"/>
      <c r="Q145" s="18"/>
      <c r="R145" s="18"/>
      <c r="S145" s="18"/>
      <c r="T145" s="18"/>
    </row>
    <row r="146" spans="1:20">
      <c r="A146" s="4">
        <v>142</v>
      </c>
      <c r="B146" s="17"/>
      <c r="C146" s="55"/>
      <c r="D146" s="55"/>
      <c r="E146" s="56"/>
      <c r="F146" s="55"/>
      <c r="G146" s="56"/>
      <c r="H146" s="56"/>
      <c r="I146" s="17"/>
      <c r="J146" s="55"/>
      <c r="K146" s="55"/>
      <c r="L146" s="55"/>
      <c r="M146" s="55"/>
      <c r="N146" s="55"/>
      <c r="O146" s="55"/>
      <c r="P146" s="63"/>
      <c r="Q146" s="18"/>
      <c r="R146" s="18"/>
      <c r="S146" s="18"/>
      <c r="T146" s="18"/>
    </row>
    <row r="147" spans="1:20">
      <c r="A147" s="4">
        <v>143</v>
      </c>
      <c r="B147" s="17"/>
      <c r="C147" s="55"/>
      <c r="D147" s="55"/>
      <c r="E147" s="56"/>
      <c r="F147" s="55"/>
      <c r="G147" s="56"/>
      <c r="H147" s="56"/>
      <c r="I147" s="17"/>
      <c r="J147" s="55"/>
      <c r="K147" s="55"/>
      <c r="L147" s="55"/>
      <c r="M147" s="55"/>
      <c r="N147" s="55"/>
      <c r="O147" s="55"/>
      <c r="P147" s="63"/>
      <c r="Q147" s="18"/>
      <c r="R147" s="18"/>
      <c r="S147" s="18"/>
      <c r="T147" s="18"/>
    </row>
    <row r="148" spans="1:20">
      <c r="A148" s="4">
        <v>144</v>
      </c>
      <c r="B148" s="17"/>
      <c r="C148" s="55"/>
      <c r="D148" s="55"/>
      <c r="E148" s="56"/>
      <c r="F148" s="55"/>
      <c r="G148" s="56"/>
      <c r="H148" s="56"/>
      <c r="I148" s="57"/>
      <c r="J148" s="55"/>
      <c r="K148" s="55"/>
      <c r="L148" s="55"/>
      <c r="M148" s="55"/>
      <c r="N148" s="55"/>
      <c r="O148" s="55"/>
      <c r="P148" s="63"/>
      <c r="Q148" s="18"/>
      <c r="R148" s="18"/>
      <c r="S148" s="18"/>
      <c r="T148" s="18"/>
    </row>
    <row r="149" spans="1:20">
      <c r="A149" s="4">
        <v>145</v>
      </c>
      <c r="B149" s="17"/>
      <c r="C149" s="18"/>
      <c r="D149" s="18"/>
      <c r="E149" s="19"/>
      <c r="F149" s="18"/>
      <c r="G149" s="19"/>
      <c r="H149" s="19"/>
      <c r="I149" s="17"/>
      <c r="J149" s="18"/>
      <c r="K149" s="55"/>
      <c r="L149" s="55"/>
      <c r="M149" s="55"/>
      <c r="N149" s="18"/>
      <c r="O149" s="18"/>
      <c r="P149" s="63"/>
      <c r="Q149" s="18"/>
      <c r="R149" s="18"/>
      <c r="S149" s="18"/>
      <c r="T149" s="18"/>
    </row>
    <row r="150" spans="1:20">
      <c r="A150" s="4">
        <v>146</v>
      </c>
      <c r="B150" s="17"/>
      <c r="C150" s="76"/>
      <c r="D150" s="76"/>
      <c r="E150" s="77"/>
      <c r="F150" s="76"/>
      <c r="G150" s="77"/>
      <c r="H150" s="77"/>
      <c r="I150" s="76"/>
      <c r="J150" s="76"/>
      <c r="K150" s="76"/>
      <c r="L150" s="76"/>
      <c r="M150" s="76"/>
      <c r="N150" s="76"/>
      <c r="O150" s="76"/>
      <c r="P150" s="63"/>
      <c r="Q150" s="18"/>
      <c r="R150" s="18"/>
      <c r="S150" s="18"/>
      <c r="T150" s="18"/>
    </row>
    <row r="151" spans="1:20">
      <c r="A151" s="4">
        <v>147</v>
      </c>
      <c r="B151" s="17"/>
      <c r="C151" s="58"/>
      <c r="D151" s="58"/>
      <c r="E151" s="59"/>
      <c r="F151" s="58"/>
      <c r="G151" s="65"/>
      <c r="H151" s="65"/>
      <c r="I151" s="71"/>
      <c r="J151" s="58"/>
      <c r="K151" s="58"/>
      <c r="L151" s="58"/>
      <c r="M151" s="58"/>
      <c r="N151" s="58"/>
      <c r="O151" s="58"/>
      <c r="P151" s="63"/>
      <c r="Q151" s="18"/>
      <c r="R151" s="18"/>
      <c r="S151" s="18"/>
      <c r="T151" s="18"/>
    </row>
    <row r="152" spans="1:20">
      <c r="A152" s="4">
        <v>148</v>
      </c>
      <c r="B152" s="17"/>
      <c r="C152" s="76"/>
      <c r="D152" s="76"/>
      <c r="E152" s="77"/>
      <c r="F152" s="76"/>
      <c r="G152" s="77"/>
      <c r="H152" s="77"/>
      <c r="I152" s="76"/>
      <c r="J152" s="76"/>
      <c r="K152" s="76"/>
      <c r="L152" s="76"/>
      <c r="M152" s="76"/>
      <c r="N152" s="76"/>
      <c r="O152" s="76"/>
      <c r="P152" s="63"/>
      <c r="Q152" s="18"/>
      <c r="R152" s="18"/>
      <c r="S152" s="18"/>
      <c r="T152" s="18"/>
    </row>
    <row r="153" spans="1:20">
      <c r="A153" s="4">
        <v>149</v>
      </c>
      <c r="B153" s="17"/>
      <c r="C153" s="76"/>
      <c r="D153" s="76"/>
      <c r="E153" s="77"/>
      <c r="F153" s="76"/>
      <c r="G153" s="77"/>
      <c r="H153" s="77"/>
      <c r="I153" s="76"/>
      <c r="J153" s="76"/>
      <c r="K153" s="76"/>
      <c r="L153" s="76"/>
      <c r="M153" s="76"/>
      <c r="N153" s="76"/>
      <c r="O153" s="76"/>
      <c r="P153" s="63"/>
      <c r="Q153" s="18"/>
      <c r="R153" s="18"/>
      <c r="S153" s="18"/>
      <c r="T153" s="18"/>
    </row>
    <row r="154" spans="1:20">
      <c r="A154" s="4">
        <v>150</v>
      </c>
      <c r="B154" s="17"/>
      <c r="C154" s="58"/>
      <c r="D154" s="58"/>
      <c r="E154" s="59"/>
      <c r="F154" s="64"/>
      <c r="G154" s="65"/>
      <c r="H154" s="65"/>
      <c r="I154" s="71"/>
      <c r="J154" s="58"/>
      <c r="K154" s="58"/>
      <c r="L154" s="58"/>
      <c r="M154" s="58"/>
      <c r="N154" s="58"/>
      <c r="O154" s="58"/>
      <c r="P154" s="63"/>
      <c r="Q154" s="18"/>
      <c r="R154" s="18"/>
      <c r="S154" s="18"/>
      <c r="T154" s="18"/>
    </row>
    <row r="155" spans="1:20">
      <c r="A155" s="4">
        <v>151</v>
      </c>
      <c r="B155" s="17"/>
      <c r="C155" s="58"/>
      <c r="D155" s="58"/>
      <c r="E155" s="59"/>
      <c r="F155" s="58"/>
      <c r="G155" s="65"/>
      <c r="H155" s="65"/>
      <c r="I155" s="71"/>
      <c r="J155" s="58"/>
      <c r="K155" s="58"/>
      <c r="L155" s="58"/>
      <c r="M155" s="58"/>
      <c r="N155" s="58"/>
      <c r="O155" s="58"/>
      <c r="P155" s="63"/>
      <c r="Q155" s="18"/>
      <c r="R155" s="18"/>
      <c r="S155" s="18"/>
      <c r="T155" s="18"/>
    </row>
    <row r="156" spans="1:20">
      <c r="A156" s="4">
        <v>152</v>
      </c>
      <c r="B156" s="17"/>
      <c r="C156" s="76"/>
      <c r="D156" s="76"/>
      <c r="E156" s="77"/>
      <c r="F156" s="76"/>
      <c r="G156" s="77"/>
      <c r="H156" s="77"/>
      <c r="I156" s="76"/>
      <c r="J156" s="76"/>
      <c r="K156" s="76"/>
      <c r="L156" s="76"/>
      <c r="M156" s="76"/>
      <c r="N156" s="76"/>
      <c r="O156" s="76"/>
      <c r="P156" s="63"/>
      <c r="Q156" s="18"/>
      <c r="R156" s="18"/>
      <c r="S156" s="18"/>
      <c r="T156" s="18"/>
    </row>
    <row r="157" spans="1:20">
      <c r="A157" s="4">
        <v>153</v>
      </c>
      <c r="B157" s="17"/>
      <c r="C157" s="76"/>
      <c r="D157" s="76"/>
      <c r="E157" s="77"/>
      <c r="F157" s="76"/>
      <c r="G157" s="77"/>
      <c r="H157" s="77"/>
      <c r="I157" s="76"/>
      <c r="J157" s="76"/>
      <c r="K157" s="76"/>
      <c r="L157" s="76"/>
      <c r="M157" s="76"/>
      <c r="N157" s="76"/>
      <c r="O157" s="76"/>
      <c r="P157" s="63"/>
      <c r="Q157" s="18"/>
      <c r="R157" s="18"/>
      <c r="S157" s="18"/>
      <c r="T157" s="18"/>
    </row>
    <row r="158" spans="1:20">
      <c r="A158" s="4">
        <v>154</v>
      </c>
      <c r="B158" s="17"/>
      <c r="C158" s="58"/>
      <c r="D158" s="58"/>
      <c r="E158" s="59"/>
      <c r="F158" s="58"/>
      <c r="G158" s="65"/>
      <c r="H158" s="65"/>
      <c r="I158" s="71"/>
      <c r="J158" s="58"/>
      <c r="K158" s="58"/>
      <c r="L158" s="58"/>
      <c r="M158" s="58"/>
      <c r="N158" s="58"/>
      <c r="O158" s="58"/>
      <c r="P158" s="63"/>
      <c r="Q158" s="18"/>
      <c r="R158" s="18"/>
      <c r="S158" s="18"/>
      <c r="T158" s="18"/>
    </row>
    <row r="159" spans="1:20">
      <c r="A159" s="4">
        <v>155</v>
      </c>
      <c r="B159" s="17"/>
      <c r="C159" s="55"/>
      <c r="D159" s="55"/>
      <c r="E159" s="56"/>
      <c r="F159" s="18"/>
      <c r="G159" s="56"/>
      <c r="H159" s="56"/>
      <c r="I159" s="57"/>
      <c r="J159" s="55"/>
      <c r="K159" s="55"/>
      <c r="L159" s="55"/>
      <c r="M159" s="55"/>
      <c r="N159" s="55"/>
      <c r="O159" s="55"/>
      <c r="P159" s="24"/>
      <c r="Q159" s="18"/>
      <c r="R159" s="18"/>
      <c r="S159" s="18"/>
      <c r="T159" s="18"/>
    </row>
    <row r="160" spans="1:20">
      <c r="A160" s="4">
        <v>156</v>
      </c>
      <c r="B160" s="17"/>
      <c r="C160" s="55"/>
      <c r="D160" s="55"/>
      <c r="E160" s="56"/>
      <c r="F160" s="18"/>
      <c r="G160" s="56"/>
      <c r="H160" s="56"/>
      <c r="I160" s="57"/>
      <c r="J160" s="55"/>
      <c r="K160" s="55"/>
      <c r="L160" s="55"/>
      <c r="M160" s="55"/>
      <c r="N160" s="55"/>
      <c r="O160" s="55"/>
      <c r="P160" s="24"/>
      <c r="Q160" s="18"/>
      <c r="R160" s="18"/>
      <c r="S160" s="18"/>
      <c r="T160" s="18"/>
    </row>
    <row r="161" spans="1:20">
      <c r="A161" s="4">
        <v>157</v>
      </c>
      <c r="B161" s="17"/>
      <c r="C161" s="55"/>
      <c r="D161" s="55"/>
      <c r="E161" s="56"/>
      <c r="F161" s="18"/>
      <c r="G161" s="56"/>
      <c r="H161" s="56"/>
      <c r="I161" s="57"/>
      <c r="J161" s="55"/>
      <c r="K161" s="55"/>
      <c r="L161" s="55"/>
      <c r="M161" s="55"/>
      <c r="N161" s="55"/>
      <c r="O161" s="55"/>
      <c r="P161" s="24"/>
      <c r="Q161" s="18"/>
      <c r="R161" s="18"/>
      <c r="S161" s="18"/>
      <c r="T161" s="18"/>
    </row>
    <row r="162" spans="1:20">
      <c r="A162" s="4">
        <v>158</v>
      </c>
      <c r="B162" s="17"/>
      <c r="C162" s="55"/>
      <c r="D162" s="55"/>
      <c r="E162" s="56"/>
      <c r="F162" s="18"/>
      <c r="G162" s="56"/>
      <c r="H162" s="56"/>
      <c r="I162" s="57"/>
      <c r="J162" s="55"/>
      <c r="K162" s="55"/>
      <c r="L162" s="55"/>
      <c r="M162" s="55"/>
      <c r="N162" s="55"/>
      <c r="O162" s="55"/>
      <c r="P162" s="24"/>
      <c r="Q162" s="18"/>
      <c r="R162" s="18"/>
      <c r="S162" s="18"/>
      <c r="T162" s="18"/>
    </row>
    <row r="163" spans="1:20">
      <c r="A163" s="4">
        <v>159</v>
      </c>
      <c r="B163" s="17"/>
      <c r="C163" s="55"/>
      <c r="D163" s="55"/>
      <c r="E163" s="56"/>
      <c r="F163" s="18"/>
      <c r="G163" s="56"/>
      <c r="H163" s="56"/>
      <c r="I163" s="57"/>
      <c r="J163" s="55"/>
      <c r="K163" s="55"/>
      <c r="L163" s="55"/>
      <c r="M163" s="55"/>
      <c r="N163" s="55"/>
      <c r="O163" s="55"/>
      <c r="P163" s="24"/>
      <c r="Q163" s="18"/>
      <c r="R163" s="18"/>
      <c r="S163" s="18"/>
      <c r="T163" s="18"/>
    </row>
    <row r="164" spans="1:20">
      <c r="A164" s="4">
        <v>160</v>
      </c>
      <c r="B164" s="17"/>
      <c r="C164" s="55"/>
      <c r="D164" s="55"/>
      <c r="E164" s="56"/>
      <c r="F164" s="18"/>
      <c r="G164" s="56"/>
      <c r="H164" s="56"/>
      <c r="I164" s="57"/>
      <c r="J164" s="55"/>
      <c r="K164" s="55"/>
      <c r="L164" s="55"/>
      <c r="M164" s="55"/>
      <c r="N164" s="55"/>
      <c r="O164" s="55"/>
      <c r="P164" s="24"/>
      <c r="Q164" s="18"/>
      <c r="R164" s="18"/>
      <c r="S164" s="18"/>
      <c r="T164" s="18"/>
    </row>
    <row r="165" spans="1:20">
      <c r="A165" s="21" t="s">
        <v>11</v>
      </c>
      <c r="B165" s="41"/>
      <c r="C165" s="21">
        <f>COUNTIFS(C5:C164,"*")</f>
        <v>138</v>
      </c>
      <c r="D165" s="21"/>
      <c r="E165" s="13"/>
      <c r="F165" s="21"/>
      <c r="G165" s="21">
        <f>SUM(G5:G164)</f>
        <v>3539</v>
      </c>
      <c r="H165" s="21">
        <f>SUM(H5:H164)</f>
        <v>3374</v>
      </c>
      <c r="I165" s="21">
        <f>SUM(I5:I164)</f>
        <v>6923</v>
      </c>
      <c r="J165" s="21"/>
      <c r="K165" s="21"/>
      <c r="L165" s="21"/>
      <c r="M165" s="21"/>
      <c r="N165" s="21"/>
      <c r="O165" s="21"/>
      <c r="P165" s="14"/>
      <c r="Q165" s="21"/>
      <c r="R165" s="21"/>
      <c r="S165" s="21"/>
      <c r="T165" s="12"/>
    </row>
    <row r="166" spans="1:20">
      <c r="A166" s="46" t="s">
        <v>66</v>
      </c>
      <c r="B166" s="10">
        <f>COUNTIF(B$5:B$164,"Team 1")</f>
        <v>68</v>
      </c>
      <c r="C166" s="46" t="s">
        <v>29</v>
      </c>
      <c r="D166" s="10">
        <f>COUNTIF(D5:D164,"Anganwadi")</f>
        <v>138</v>
      </c>
    </row>
    <row r="167" spans="1:20">
      <c r="A167" s="46" t="s">
        <v>67</v>
      </c>
      <c r="B167" s="10">
        <f>COUNTIF(B$6:B$164,"Team 2")</f>
        <v>70</v>
      </c>
      <c r="C167" s="46" t="s">
        <v>27</v>
      </c>
      <c r="D167" s="10">
        <f>COUNTIF(D5:D164,"School")</f>
        <v>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41 D147 D154:D155 D158:D164 D151 D143:D14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3" t="s">
        <v>812</v>
      </c>
      <c r="B1" s="163"/>
      <c r="C1" s="163"/>
      <c r="D1" s="164"/>
      <c r="E1" s="164"/>
      <c r="F1" s="164"/>
      <c r="G1" s="164"/>
      <c r="H1" s="164"/>
      <c r="I1" s="164"/>
      <c r="J1" s="164"/>
      <c r="K1" s="164"/>
      <c r="L1" s="164"/>
      <c r="M1" s="164"/>
      <c r="N1" s="164"/>
      <c r="O1" s="164"/>
      <c r="P1" s="164"/>
      <c r="Q1" s="164"/>
      <c r="R1" s="164"/>
      <c r="S1" s="164"/>
    </row>
    <row r="2" spans="1:20">
      <c r="A2" s="167" t="s">
        <v>63</v>
      </c>
      <c r="B2" s="168"/>
      <c r="C2" s="168"/>
      <c r="D2" s="25">
        <v>43466</v>
      </c>
      <c r="E2" s="22"/>
      <c r="F2" s="22"/>
      <c r="G2" s="22"/>
      <c r="H2" s="22"/>
      <c r="I2" s="22"/>
      <c r="J2" s="22"/>
      <c r="K2" s="22"/>
      <c r="L2" s="22"/>
      <c r="M2" s="22"/>
      <c r="N2" s="22"/>
      <c r="O2" s="22"/>
      <c r="P2" s="22"/>
      <c r="Q2" s="22"/>
      <c r="R2" s="22"/>
      <c r="S2" s="22"/>
    </row>
    <row r="3" spans="1:20" ht="24" customHeight="1">
      <c r="A3" s="162" t="s">
        <v>14</v>
      </c>
      <c r="B3" s="165" t="s">
        <v>65</v>
      </c>
      <c r="C3" s="161" t="s">
        <v>7</v>
      </c>
      <c r="D3" s="161" t="s">
        <v>59</v>
      </c>
      <c r="E3" s="161" t="s">
        <v>16</v>
      </c>
      <c r="F3" s="169" t="s">
        <v>17</v>
      </c>
      <c r="G3" s="161" t="s">
        <v>8</v>
      </c>
      <c r="H3" s="161"/>
      <c r="I3" s="161"/>
      <c r="J3" s="161" t="s">
        <v>35</v>
      </c>
      <c r="K3" s="165" t="s">
        <v>37</v>
      </c>
      <c r="L3" s="165" t="s">
        <v>54</v>
      </c>
      <c r="M3" s="165" t="s">
        <v>55</v>
      </c>
      <c r="N3" s="165" t="s">
        <v>38</v>
      </c>
      <c r="O3" s="165" t="s">
        <v>39</v>
      </c>
      <c r="P3" s="162" t="s">
        <v>58</v>
      </c>
      <c r="Q3" s="161" t="s">
        <v>56</v>
      </c>
      <c r="R3" s="161" t="s">
        <v>36</v>
      </c>
      <c r="S3" s="161" t="s">
        <v>57</v>
      </c>
      <c r="T3" s="161" t="s">
        <v>13</v>
      </c>
    </row>
    <row r="4" spans="1:20" ht="25.5" customHeight="1">
      <c r="A4" s="162"/>
      <c r="B4" s="170"/>
      <c r="C4" s="161"/>
      <c r="D4" s="161"/>
      <c r="E4" s="161"/>
      <c r="F4" s="169"/>
      <c r="G4" s="23" t="s">
        <v>9</v>
      </c>
      <c r="H4" s="23" t="s">
        <v>10</v>
      </c>
      <c r="I4" s="23" t="s">
        <v>11</v>
      </c>
      <c r="J4" s="161"/>
      <c r="K4" s="166"/>
      <c r="L4" s="166"/>
      <c r="M4" s="166"/>
      <c r="N4" s="166"/>
      <c r="O4" s="166"/>
      <c r="P4" s="162"/>
      <c r="Q4" s="162"/>
      <c r="R4" s="161"/>
      <c r="S4" s="161"/>
      <c r="T4" s="161"/>
    </row>
    <row r="5" spans="1:20">
      <c r="A5" s="4">
        <v>1</v>
      </c>
      <c r="B5" s="17" t="s">
        <v>66</v>
      </c>
      <c r="C5" s="18" t="s">
        <v>220</v>
      </c>
      <c r="D5" s="18" t="s">
        <v>27</v>
      </c>
      <c r="E5" s="19">
        <v>18120610207</v>
      </c>
      <c r="F5" s="18" t="s">
        <v>85</v>
      </c>
      <c r="G5" s="19">
        <v>24</v>
      </c>
      <c r="H5" s="19">
        <v>17</v>
      </c>
      <c r="I5" s="17">
        <f t="shared" ref="I5:I17" si="0">+G5+H5</f>
        <v>41</v>
      </c>
      <c r="J5" s="18">
        <v>9859301090</v>
      </c>
      <c r="K5" s="18" t="s">
        <v>203</v>
      </c>
      <c r="L5" s="18" t="s">
        <v>204</v>
      </c>
      <c r="M5" s="18">
        <v>9859039251</v>
      </c>
      <c r="N5" s="18" t="s">
        <v>215</v>
      </c>
      <c r="O5" s="18">
        <v>9613849435</v>
      </c>
      <c r="P5" s="24">
        <v>43466</v>
      </c>
      <c r="Q5" s="18" t="s">
        <v>104</v>
      </c>
      <c r="R5" s="18">
        <v>18</v>
      </c>
      <c r="S5" s="18" t="s">
        <v>150</v>
      </c>
      <c r="T5" s="18"/>
    </row>
    <row r="6" spans="1:20">
      <c r="A6" s="4">
        <v>2</v>
      </c>
      <c r="B6" s="17" t="s">
        <v>66</v>
      </c>
      <c r="C6" s="18" t="s">
        <v>221</v>
      </c>
      <c r="D6" s="18" t="s">
        <v>27</v>
      </c>
      <c r="E6" s="19">
        <v>18120610201</v>
      </c>
      <c r="F6" s="18" t="s">
        <v>85</v>
      </c>
      <c r="G6" s="19">
        <v>28</v>
      </c>
      <c r="H6" s="19">
        <v>25</v>
      </c>
      <c r="I6" s="17">
        <f t="shared" si="0"/>
        <v>53</v>
      </c>
      <c r="J6" s="18">
        <v>9577185809</v>
      </c>
      <c r="K6" s="18" t="s">
        <v>203</v>
      </c>
      <c r="L6" s="18" t="s">
        <v>204</v>
      </c>
      <c r="M6" s="18">
        <v>9859039251</v>
      </c>
      <c r="N6" s="18" t="s">
        <v>222</v>
      </c>
      <c r="O6" s="18">
        <v>9613582804</v>
      </c>
      <c r="P6" s="24">
        <v>43467</v>
      </c>
      <c r="Q6" s="18" t="s">
        <v>105</v>
      </c>
      <c r="R6" s="18">
        <v>18</v>
      </c>
      <c r="S6" s="18" t="s">
        <v>150</v>
      </c>
      <c r="T6" s="18"/>
    </row>
    <row r="7" spans="1:20">
      <c r="A7" s="4">
        <v>3</v>
      </c>
      <c r="B7" s="17" t="s">
        <v>66</v>
      </c>
      <c r="C7" s="18" t="s">
        <v>223</v>
      </c>
      <c r="D7" s="18" t="s">
        <v>27</v>
      </c>
      <c r="E7" s="19">
        <v>18120610102</v>
      </c>
      <c r="F7" s="18" t="s">
        <v>85</v>
      </c>
      <c r="G7" s="19">
        <v>20</v>
      </c>
      <c r="H7" s="19">
        <v>15</v>
      </c>
      <c r="I7" s="17">
        <f t="shared" si="0"/>
        <v>35</v>
      </c>
      <c r="J7" s="18">
        <v>9613639224</v>
      </c>
      <c r="K7" s="18" t="s">
        <v>203</v>
      </c>
      <c r="L7" s="18" t="s">
        <v>204</v>
      </c>
      <c r="M7" s="18">
        <v>9859039251</v>
      </c>
      <c r="N7" s="18" t="s">
        <v>222</v>
      </c>
      <c r="O7" s="18">
        <v>9613582804</v>
      </c>
      <c r="P7" s="24">
        <v>43468</v>
      </c>
      <c r="Q7" s="18" t="s">
        <v>106</v>
      </c>
      <c r="R7" s="18">
        <v>18</v>
      </c>
      <c r="S7" s="18" t="s">
        <v>150</v>
      </c>
      <c r="T7" s="18"/>
    </row>
    <row r="8" spans="1:20">
      <c r="A8" s="4">
        <v>4</v>
      </c>
      <c r="B8" s="17" t="s">
        <v>66</v>
      </c>
      <c r="C8" s="18" t="s">
        <v>275</v>
      </c>
      <c r="D8" s="18" t="s">
        <v>27</v>
      </c>
      <c r="E8" s="19">
        <v>18120619502</v>
      </c>
      <c r="F8" s="18" t="s">
        <v>85</v>
      </c>
      <c r="G8" s="19">
        <v>20</v>
      </c>
      <c r="H8" s="19">
        <v>17</v>
      </c>
      <c r="I8" s="17">
        <f t="shared" si="0"/>
        <v>37</v>
      </c>
      <c r="J8" s="18">
        <v>9854134146</v>
      </c>
      <c r="K8" s="18" t="s">
        <v>276</v>
      </c>
      <c r="L8" s="18" t="s">
        <v>277</v>
      </c>
      <c r="M8" s="55">
        <v>9854428190</v>
      </c>
      <c r="N8" s="55" t="s">
        <v>278</v>
      </c>
      <c r="O8" s="55">
        <v>9859150086</v>
      </c>
      <c r="P8" s="24">
        <v>43468</v>
      </c>
      <c r="Q8" s="18" t="s">
        <v>106</v>
      </c>
      <c r="R8" s="18">
        <v>18</v>
      </c>
      <c r="S8" s="18" t="s">
        <v>150</v>
      </c>
      <c r="T8" s="18"/>
    </row>
    <row r="9" spans="1:20">
      <c r="A9" s="4">
        <v>5</v>
      </c>
      <c r="B9" s="17" t="s">
        <v>66</v>
      </c>
      <c r="C9" s="55" t="s">
        <v>279</v>
      </c>
      <c r="D9" s="55" t="s">
        <v>27</v>
      </c>
      <c r="E9" s="56">
        <v>18120616702</v>
      </c>
      <c r="F9" s="55" t="s">
        <v>88</v>
      </c>
      <c r="G9" s="56">
        <v>11</v>
      </c>
      <c r="H9" s="56">
        <v>12</v>
      </c>
      <c r="I9" s="57">
        <f t="shared" si="0"/>
        <v>23</v>
      </c>
      <c r="J9" s="55">
        <v>9859644583</v>
      </c>
      <c r="K9" s="55" t="s">
        <v>276</v>
      </c>
      <c r="L9" s="55" t="s">
        <v>280</v>
      </c>
      <c r="M9" s="55">
        <v>9854428190</v>
      </c>
      <c r="N9" s="55" t="s">
        <v>278</v>
      </c>
      <c r="O9" s="55">
        <v>9859150086</v>
      </c>
      <c r="P9" s="24">
        <v>43469</v>
      </c>
      <c r="Q9" s="18" t="s">
        <v>107</v>
      </c>
      <c r="R9" s="18">
        <v>18</v>
      </c>
      <c r="S9" s="18" t="s">
        <v>150</v>
      </c>
      <c r="T9" s="18"/>
    </row>
    <row r="10" spans="1:20">
      <c r="A10" s="4">
        <v>6</v>
      </c>
      <c r="B10" s="17" t="s">
        <v>66</v>
      </c>
      <c r="C10" s="55" t="s">
        <v>281</v>
      </c>
      <c r="D10" s="55" t="s">
        <v>27</v>
      </c>
      <c r="E10" s="56">
        <v>18120616703</v>
      </c>
      <c r="F10" s="55" t="s">
        <v>85</v>
      </c>
      <c r="G10" s="56">
        <v>16</v>
      </c>
      <c r="H10" s="56">
        <v>14</v>
      </c>
      <c r="I10" s="57">
        <f t="shared" si="0"/>
        <v>30</v>
      </c>
      <c r="J10" s="55">
        <v>9859523663</v>
      </c>
      <c r="K10" s="55" t="s">
        <v>276</v>
      </c>
      <c r="L10" s="55" t="s">
        <v>280</v>
      </c>
      <c r="M10" s="55">
        <v>9854428190</v>
      </c>
      <c r="N10" s="55" t="s">
        <v>278</v>
      </c>
      <c r="O10" s="55">
        <v>9859150086</v>
      </c>
      <c r="P10" s="24">
        <v>43469</v>
      </c>
      <c r="Q10" s="18" t="s">
        <v>107</v>
      </c>
      <c r="R10" s="18">
        <v>18</v>
      </c>
      <c r="S10" s="18" t="s">
        <v>150</v>
      </c>
      <c r="T10" s="18"/>
    </row>
    <row r="11" spans="1:20">
      <c r="A11" s="4">
        <v>7</v>
      </c>
      <c r="B11" s="17" t="s">
        <v>66</v>
      </c>
      <c r="C11" s="55" t="s">
        <v>282</v>
      </c>
      <c r="D11" s="55" t="s">
        <v>27</v>
      </c>
      <c r="E11" s="56">
        <v>18120619702</v>
      </c>
      <c r="F11" s="55" t="s">
        <v>85</v>
      </c>
      <c r="G11" s="56">
        <v>21</v>
      </c>
      <c r="H11" s="56">
        <v>18</v>
      </c>
      <c r="I11" s="57">
        <f t="shared" si="0"/>
        <v>39</v>
      </c>
      <c r="J11" s="55">
        <v>9613311337</v>
      </c>
      <c r="K11" s="55" t="s">
        <v>276</v>
      </c>
      <c r="L11" s="55" t="s">
        <v>280</v>
      </c>
      <c r="M11" s="55">
        <v>9854428190</v>
      </c>
      <c r="N11" s="55" t="s">
        <v>283</v>
      </c>
      <c r="O11" s="55">
        <v>8471928043</v>
      </c>
      <c r="P11" s="24">
        <v>43470</v>
      </c>
      <c r="Q11" s="18" t="s">
        <v>108</v>
      </c>
      <c r="R11" s="18">
        <v>14</v>
      </c>
      <c r="S11" s="18" t="s">
        <v>150</v>
      </c>
      <c r="T11" s="18"/>
    </row>
    <row r="12" spans="1:20" ht="33">
      <c r="A12" s="4">
        <v>8</v>
      </c>
      <c r="B12" s="17" t="s">
        <v>66</v>
      </c>
      <c r="C12" s="55" t="s">
        <v>284</v>
      </c>
      <c r="D12" s="55" t="s">
        <v>27</v>
      </c>
      <c r="E12" s="56">
        <v>18120619703</v>
      </c>
      <c r="F12" s="55" t="s">
        <v>88</v>
      </c>
      <c r="G12" s="56">
        <v>18</v>
      </c>
      <c r="H12" s="56">
        <v>14</v>
      </c>
      <c r="I12" s="57">
        <f t="shared" si="0"/>
        <v>32</v>
      </c>
      <c r="J12" s="55">
        <v>9577043524</v>
      </c>
      <c r="K12" s="55" t="s">
        <v>276</v>
      </c>
      <c r="L12" s="55" t="s">
        <v>280</v>
      </c>
      <c r="M12" s="55">
        <v>9854428190</v>
      </c>
      <c r="N12" s="55" t="s">
        <v>283</v>
      </c>
      <c r="O12" s="55">
        <v>8471928043</v>
      </c>
      <c r="P12" s="24">
        <v>43470</v>
      </c>
      <c r="Q12" s="18" t="s">
        <v>108</v>
      </c>
      <c r="R12" s="18">
        <v>14</v>
      </c>
      <c r="S12" s="18" t="s">
        <v>150</v>
      </c>
      <c r="T12" s="18"/>
    </row>
    <row r="13" spans="1:20">
      <c r="A13" s="4">
        <v>9</v>
      </c>
      <c r="B13" s="17" t="s">
        <v>66</v>
      </c>
      <c r="C13" s="55" t="s">
        <v>629</v>
      </c>
      <c r="D13" s="55" t="s">
        <v>29</v>
      </c>
      <c r="E13" s="56">
        <v>156</v>
      </c>
      <c r="F13" s="55" t="s">
        <v>84</v>
      </c>
      <c r="G13" s="56">
        <v>27</v>
      </c>
      <c r="H13" s="56">
        <v>25</v>
      </c>
      <c r="I13" s="17">
        <f t="shared" si="0"/>
        <v>52</v>
      </c>
      <c r="J13" s="55">
        <v>8753954677</v>
      </c>
      <c r="K13" s="55" t="s">
        <v>627</v>
      </c>
      <c r="L13" s="55" t="s">
        <v>505</v>
      </c>
      <c r="M13" s="55">
        <v>9859001169</v>
      </c>
      <c r="N13" s="55" t="s">
        <v>628</v>
      </c>
      <c r="O13" s="55">
        <v>8753954677</v>
      </c>
      <c r="P13" s="24">
        <v>43472</v>
      </c>
      <c r="Q13" s="18" t="s">
        <v>109</v>
      </c>
      <c r="R13" s="18">
        <v>14</v>
      </c>
      <c r="S13" s="18" t="s">
        <v>150</v>
      </c>
      <c r="T13" s="18"/>
    </row>
    <row r="14" spans="1:20">
      <c r="A14" s="4">
        <v>10</v>
      </c>
      <c r="B14" s="17" t="s">
        <v>66</v>
      </c>
      <c r="C14" s="55" t="s">
        <v>630</v>
      </c>
      <c r="D14" s="55" t="s">
        <v>29</v>
      </c>
      <c r="E14" s="56">
        <v>145</v>
      </c>
      <c r="F14" s="55" t="s">
        <v>84</v>
      </c>
      <c r="G14" s="56">
        <v>22</v>
      </c>
      <c r="H14" s="56">
        <v>10</v>
      </c>
      <c r="I14" s="17">
        <f t="shared" si="0"/>
        <v>32</v>
      </c>
      <c r="J14" s="55">
        <v>8753954677</v>
      </c>
      <c r="K14" s="55" t="s">
        <v>627</v>
      </c>
      <c r="L14" s="55" t="s">
        <v>505</v>
      </c>
      <c r="M14" s="55">
        <v>9859001169</v>
      </c>
      <c r="N14" s="55" t="s">
        <v>628</v>
      </c>
      <c r="O14" s="55">
        <v>8753954677</v>
      </c>
      <c r="P14" s="24">
        <v>43472</v>
      </c>
      <c r="Q14" s="18" t="s">
        <v>109</v>
      </c>
      <c r="R14" s="18">
        <v>14</v>
      </c>
      <c r="S14" s="18" t="s">
        <v>150</v>
      </c>
      <c r="T14" s="18"/>
    </row>
    <row r="15" spans="1:20">
      <c r="A15" s="4">
        <v>11</v>
      </c>
      <c r="B15" s="17" t="s">
        <v>66</v>
      </c>
      <c r="C15" s="55" t="s">
        <v>631</v>
      </c>
      <c r="D15" s="55" t="s">
        <v>29</v>
      </c>
      <c r="E15" s="56">
        <v>155</v>
      </c>
      <c r="F15" s="55" t="s">
        <v>84</v>
      </c>
      <c r="G15" s="56">
        <v>22</v>
      </c>
      <c r="H15" s="56">
        <v>18</v>
      </c>
      <c r="I15" s="17">
        <f t="shared" si="0"/>
        <v>40</v>
      </c>
      <c r="J15" s="55">
        <v>8753954677</v>
      </c>
      <c r="K15" s="55" t="s">
        <v>627</v>
      </c>
      <c r="L15" s="55" t="s">
        <v>505</v>
      </c>
      <c r="M15" s="55">
        <v>9859001169</v>
      </c>
      <c r="N15" s="55" t="s">
        <v>628</v>
      </c>
      <c r="O15" s="55">
        <v>8753954677</v>
      </c>
      <c r="P15" s="24">
        <v>43473</v>
      </c>
      <c r="Q15" s="18" t="s">
        <v>104</v>
      </c>
      <c r="R15" s="18">
        <v>14</v>
      </c>
      <c r="S15" s="18" t="s">
        <v>150</v>
      </c>
      <c r="T15" s="18"/>
    </row>
    <row r="16" spans="1:20">
      <c r="A16" s="4">
        <v>12</v>
      </c>
      <c r="B16" s="17" t="s">
        <v>66</v>
      </c>
      <c r="C16" s="55" t="s">
        <v>632</v>
      </c>
      <c r="D16" s="55" t="s">
        <v>29</v>
      </c>
      <c r="E16" s="56">
        <v>160</v>
      </c>
      <c r="F16" s="55" t="s">
        <v>84</v>
      </c>
      <c r="G16" s="56">
        <v>28</v>
      </c>
      <c r="H16" s="56">
        <v>32</v>
      </c>
      <c r="I16" s="17">
        <f t="shared" si="0"/>
        <v>60</v>
      </c>
      <c r="J16" s="55">
        <v>8753954677</v>
      </c>
      <c r="K16" s="55" t="s">
        <v>627</v>
      </c>
      <c r="L16" s="55" t="s">
        <v>505</v>
      </c>
      <c r="M16" s="55">
        <v>9859001169</v>
      </c>
      <c r="N16" s="55" t="s">
        <v>628</v>
      </c>
      <c r="O16" s="55">
        <v>8753954677</v>
      </c>
      <c r="P16" s="24">
        <v>43473</v>
      </c>
      <c r="Q16" s="18" t="s">
        <v>104</v>
      </c>
      <c r="R16" s="18">
        <v>14</v>
      </c>
      <c r="S16" s="18" t="s">
        <v>150</v>
      </c>
      <c r="T16" s="18"/>
    </row>
    <row r="17" spans="1:20">
      <c r="A17" s="4">
        <v>13</v>
      </c>
      <c r="B17" s="17" t="s">
        <v>66</v>
      </c>
      <c r="C17" s="55" t="s">
        <v>633</v>
      </c>
      <c r="D17" s="55" t="s">
        <v>29</v>
      </c>
      <c r="E17" s="56">
        <v>166</v>
      </c>
      <c r="F17" s="55" t="s">
        <v>84</v>
      </c>
      <c r="G17" s="56">
        <v>21</v>
      </c>
      <c r="H17" s="56">
        <v>19</v>
      </c>
      <c r="I17" s="17">
        <f t="shared" si="0"/>
        <v>40</v>
      </c>
      <c r="J17" s="55">
        <v>8753954677</v>
      </c>
      <c r="K17" s="55" t="s">
        <v>627</v>
      </c>
      <c r="L17" s="55" t="s">
        <v>505</v>
      </c>
      <c r="M17" s="55">
        <v>9859001169</v>
      </c>
      <c r="N17" s="55" t="s">
        <v>628</v>
      </c>
      <c r="O17" s="55">
        <v>8753954677</v>
      </c>
      <c r="P17" s="24">
        <v>43474</v>
      </c>
      <c r="Q17" s="18" t="s">
        <v>105</v>
      </c>
      <c r="R17" s="18">
        <v>14</v>
      </c>
      <c r="S17" s="18" t="s">
        <v>150</v>
      </c>
      <c r="T17" s="18"/>
    </row>
    <row r="18" spans="1:20">
      <c r="A18" s="4">
        <v>14</v>
      </c>
      <c r="B18" s="17" t="s">
        <v>66</v>
      </c>
      <c r="C18" s="79" t="s">
        <v>635</v>
      </c>
      <c r="D18" s="55" t="s">
        <v>29</v>
      </c>
      <c r="E18" s="56">
        <v>205</v>
      </c>
      <c r="F18" s="55" t="s">
        <v>84</v>
      </c>
      <c r="G18" s="56">
        <v>27</v>
      </c>
      <c r="H18" s="56">
        <v>26</v>
      </c>
      <c r="I18" s="80">
        <f t="shared" ref="I18:I20" si="1">G18+G18</f>
        <v>54</v>
      </c>
      <c r="J18" s="55">
        <v>9957664603</v>
      </c>
      <c r="K18" s="55" t="s">
        <v>385</v>
      </c>
      <c r="L18" s="55" t="s">
        <v>386</v>
      </c>
      <c r="M18" s="55">
        <v>9401725760</v>
      </c>
      <c r="N18" s="55" t="s">
        <v>634</v>
      </c>
      <c r="O18" s="55">
        <v>9957358235</v>
      </c>
      <c r="P18" s="24">
        <v>43474</v>
      </c>
      <c r="Q18" s="18" t="s">
        <v>105</v>
      </c>
      <c r="R18" s="18">
        <v>14</v>
      </c>
      <c r="S18" s="18" t="s">
        <v>150</v>
      </c>
      <c r="T18" s="18"/>
    </row>
    <row r="19" spans="1:20">
      <c r="A19" s="4">
        <v>15</v>
      </c>
      <c r="B19" s="17" t="s">
        <v>66</v>
      </c>
      <c r="C19" s="79" t="s">
        <v>636</v>
      </c>
      <c r="D19" s="55" t="s">
        <v>29</v>
      </c>
      <c r="E19" s="56">
        <v>206</v>
      </c>
      <c r="F19" s="55" t="s">
        <v>84</v>
      </c>
      <c r="G19" s="56">
        <v>30</v>
      </c>
      <c r="H19" s="56">
        <v>27</v>
      </c>
      <c r="I19" s="80">
        <f t="shared" si="1"/>
        <v>60</v>
      </c>
      <c r="J19" s="55">
        <v>8971927597</v>
      </c>
      <c r="K19" s="55" t="s">
        <v>385</v>
      </c>
      <c r="L19" s="55" t="s">
        <v>386</v>
      </c>
      <c r="M19" s="55">
        <v>9401725760</v>
      </c>
      <c r="N19" s="55" t="s">
        <v>387</v>
      </c>
      <c r="O19" s="55">
        <v>7896514012</v>
      </c>
      <c r="P19" s="24">
        <v>43475</v>
      </c>
      <c r="Q19" s="18" t="s">
        <v>106</v>
      </c>
      <c r="R19" s="18">
        <v>14</v>
      </c>
      <c r="S19" s="18" t="s">
        <v>150</v>
      </c>
      <c r="T19" s="18"/>
    </row>
    <row r="20" spans="1:20">
      <c r="A20" s="4">
        <v>16</v>
      </c>
      <c r="B20" s="17" t="s">
        <v>66</v>
      </c>
      <c r="C20" s="79" t="s">
        <v>637</v>
      </c>
      <c r="D20" s="55" t="s">
        <v>29</v>
      </c>
      <c r="E20" s="56">
        <v>209</v>
      </c>
      <c r="F20" s="55" t="s">
        <v>84</v>
      </c>
      <c r="G20" s="56">
        <v>20</v>
      </c>
      <c r="H20" s="56">
        <v>23</v>
      </c>
      <c r="I20" s="80">
        <f t="shared" si="1"/>
        <v>40</v>
      </c>
      <c r="J20" s="55">
        <v>8011414501</v>
      </c>
      <c r="K20" s="55" t="s">
        <v>385</v>
      </c>
      <c r="L20" s="55" t="s">
        <v>386</v>
      </c>
      <c r="M20" s="55">
        <v>9401725760</v>
      </c>
      <c r="N20" s="55" t="s">
        <v>387</v>
      </c>
      <c r="O20" s="55">
        <v>7896514012</v>
      </c>
      <c r="P20" s="24">
        <v>43475</v>
      </c>
      <c r="Q20" s="18" t="s">
        <v>106</v>
      </c>
      <c r="R20" s="18">
        <v>14</v>
      </c>
      <c r="S20" s="18" t="s">
        <v>150</v>
      </c>
      <c r="T20" s="18"/>
    </row>
    <row r="21" spans="1:20">
      <c r="A21" s="4">
        <v>17</v>
      </c>
      <c r="B21" s="17" t="s">
        <v>66</v>
      </c>
      <c r="C21" s="79" t="s">
        <v>638</v>
      </c>
      <c r="D21" s="55" t="s">
        <v>29</v>
      </c>
      <c r="E21" s="56">
        <v>28</v>
      </c>
      <c r="F21" s="55" t="s">
        <v>84</v>
      </c>
      <c r="G21" s="56">
        <v>36</v>
      </c>
      <c r="H21" s="56">
        <v>26</v>
      </c>
      <c r="I21" s="57">
        <v>62</v>
      </c>
      <c r="J21" s="55">
        <v>9577164740</v>
      </c>
      <c r="K21" s="55" t="s">
        <v>385</v>
      </c>
      <c r="L21" s="55" t="s">
        <v>386</v>
      </c>
      <c r="M21" s="55">
        <v>9401725760</v>
      </c>
      <c r="N21" s="55" t="s">
        <v>639</v>
      </c>
      <c r="O21" s="55">
        <v>9678325379</v>
      </c>
      <c r="P21" s="24">
        <v>43476</v>
      </c>
      <c r="Q21" s="18" t="s">
        <v>107</v>
      </c>
      <c r="R21" s="18">
        <v>14</v>
      </c>
      <c r="S21" s="18" t="s">
        <v>150</v>
      </c>
      <c r="T21" s="18"/>
    </row>
    <row r="22" spans="1:20">
      <c r="A22" s="4">
        <v>18</v>
      </c>
      <c r="B22" s="17" t="s">
        <v>66</v>
      </c>
      <c r="C22" s="79" t="s">
        <v>640</v>
      </c>
      <c r="D22" s="55" t="s">
        <v>29</v>
      </c>
      <c r="E22" s="56">
        <v>29</v>
      </c>
      <c r="F22" s="55" t="s">
        <v>84</v>
      </c>
      <c r="G22" s="56">
        <v>24</v>
      </c>
      <c r="H22" s="56">
        <v>28</v>
      </c>
      <c r="I22" s="57">
        <v>52</v>
      </c>
      <c r="J22" s="55">
        <v>9678325379</v>
      </c>
      <c r="K22" s="55" t="s">
        <v>385</v>
      </c>
      <c r="L22" s="55" t="s">
        <v>386</v>
      </c>
      <c r="M22" s="55">
        <v>9401725760</v>
      </c>
      <c r="N22" s="55" t="s">
        <v>639</v>
      </c>
      <c r="O22" s="55">
        <v>9678325379</v>
      </c>
      <c r="P22" s="24">
        <v>43476</v>
      </c>
      <c r="Q22" s="18" t="s">
        <v>107</v>
      </c>
      <c r="R22" s="18">
        <v>14</v>
      </c>
      <c r="S22" s="18" t="s">
        <v>150</v>
      </c>
      <c r="T22" s="18"/>
    </row>
    <row r="23" spans="1:20">
      <c r="A23" s="4">
        <v>19</v>
      </c>
      <c r="B23" s="17" t="s">
        <v>66</v>
      </c>
      <c r="C23" s="79" t="s">
        <v>641</v>
      </c>
      <c r="D23" s="55" t="s">
        <v>29</v>
      </c>
      <c r="E23" s="56">
        <v>125</v>
      </c>
      <c r="F23" s="55" t="s">
        <v>84</v>
      </c>
      <c r="G23" s="56">
        <v>55</v>
      </c>
      <c r="H23" s="56">
        <v>57</v>
      </c>
      <c r="I23" s="57">
        <v>112</v>
      </c>
      <c r="J23" s="55">
        <v>7896427862</v>
      </c>
      <c r="K23" s="55" t="s">
        <v>385</v>
      </c>
      <c r="L23" s="55" t="s">
        <v>386</v>
      </c>
      <c r="M23" s="55">
        <v>9401725760</v>
      </c>
      <c r="N23" s="55" t="s">
        <v>639</v>
      </c>
      <c r="O23" s="55">
        <v>9678325379</v>
      </c>
      <c r="P23" s="24">
        <v>43477</v>
      </c>
      <c r="Q23" s="18" t="s">
        <v>108</v>
      </c>
      <c r="R23" s="18">
        <v>14</v>
      </c>
      <c r="S23" s="18" t="s">
        <v>150</v>
      </c>
      <c r="T23" s="18"/>
    </row>
    <row r="24" spans="1:20">
      <c r="A24" s="4">
        <v>20</v>
      </c>
      <c r="B24" s="17" t="s">
        <v>66</v>
      </c>
      <c r="C24" s="18" t="s">
        <v>596</v>
      </c>
      <c r="D24" s="18" t="s">
        <v>29</v>
      </c>
      <c r="E24" s="19">
        <v>67</v>
      </c>
      <c r="F24" s="18" t="s">
        <v>84</v>
      </c>
      <c r="G24" s="19">
        <v>18</v>
      </c>
      <c r="H24" s="19">
        <v>15</v>
      </c>
      <c r="I24" s="17">
        <f t="shared" ref="I24:I31" si="2">+G24+H24</f>
        <v>33</v>
      </c>
      <c r="J24" s="18">
        <v>7896094424</v>
      </c>
      <c r="K24" s="18" t="s">
        <v>597</v>
      </c>
      <c r="L24" s="18" t="s">
        <v>598</v>
      </c>
      <c r="M24" s="18">
        <v>9864929335</v>
      </c>
      <c r="N24" s="18" t="s">
        <v>599</v>
      </c>
      <c r="O24" s="18">
        <v>8822036007</v>
      </c>
      <c r="P24" s="24">
        <v>43477</v>
      </c>
      <c r="Q24" s="18" t="s">
        <v>108</v>
      </c>
      <c r="R24" s="18">
        <v>14</v>
      </c>
      <c r="S24" s="18" t="s">
        <v>150</v>
      </c>
      <c r="T24" s="18"/>
    </row>
    <row r="25" spans="1:20">
      <c r="A25" s="4">
        <v>21</v>
      </c>
      <c r="B25" s="17" t="s">
        <v>66</v>
      </c>
      <c r="C25" s="18" t="s">
        <v>600</v>
      </c>
      <c r="D25" s="18" t="s">
        <v>27</v>
      </c>
      <c r="E25" s="19">
        <v>18120613803</v>
      </c>
      <c r="F25" s="18" t="s">
        <v>85</v>
      </c>
      <c r="G25" s="19">
        <v>20</v>
      </c>
      <c r="H25" s="19">
        <v>18</v>
      </c>
      <c r="I25" s="17">
        <f t="shared" si="2"/>
        <v>38</v>
      </c>
      <c r="J25" s="18">
        <v>8134901434</v>
      </c>
      <c r="K25" s="18" t="s">
        <v>597</v>
      </c>
      <c r="L25" s="18" t="s">
        <v>598</v>
      </c>
      <c r="M25" s="18">
        <v>9864929335</v>
      </c>
      <c r="N25" s="18" t="s">
        <v>599</v>
      </c>
      <c r="O25" s="18">
        <v>8822036007</v>
      </c>
      <c r="P25" s="24">
        <v>43479</v>
      </c>
      <c r="Q25" s="18" t="s">
        <v>109</v>
      </c>
      <c r="R25" s="18">
        <v>14</v>
      </c>
      <c r="S25" s="18" t="s">
        <v>150</v>
      </c>
      <c r="T25" s="18"/>
    </row>
    <row r="26" spans="1:20">
      <c r="A26" s="4">
        <v>22</v>
      </c>
      <c r="B26" s="17" t="s">
        <v>66</v>
      </c>
      <c r="C26" s="18" t="s">
        <v>601</v>
      </c>
      <c r="D26" s="18" t="s">
        <v>27</v>
      </c>
      <c r="E26" s="19">
        <v>18120613801</v>
      </c>
      <c r="F26" s="18" t="s">
        <v>88</v>
      </c>
      <c r="G26" s="19">
        <v>30</v>
      </c>
      <c r="H26" s="19">
        <v>23</v>
      </c>
      <c r="I26" s="17">
        <f t="shared" si="2"/>
        <v>53</v>
      </c>
      <c r="J26" s="18">
        <v>9876905413</v>
      </c>
      <c r="K26" s="18" t="s">
        <v>597</v>
      </c>
      <c r="L26" s="18" t="s">
        <v>598</v>
      </c>
      <c r="M26" s="18">
        <v>9864929335</v>
      </c>
      <c r="N26" s="18" t="s">
        <v>599</v>
      </c>
      <c r="O26" s="18">
        <v>8822036007</v>
      </c>
      <c r="P26" s="24">
        <v>43479</v>
      </c>
      <c r="Q26" s="18" t="s">
        <v>109</v>
      </c>
      <c r="R26" s="18">
        <v>14</v>
      </c>
      <c r="S26" s="18" t="s">
        <v>150</v>
      </c>
      <c r="T26" s="18"/>
    </row>
    <row r="27" spans="1:20">
      <c r="A27" s="4">
        <v>23</v>
      </c>
      <c r="B27" s="17" t="s">
        <v>66</v>
      </c>
      <c r="C27" s="18" t="s">
        <v>602</v>
      </c>
      <c r="D27" s="18" t="s">
        <v>29</v>
      </c>
      <c r="E27" s="19">
        <v>88</v>
      </c>
      <c r="F27" s="18" t="s">
        <v>84</v>
      </c>
      <c r="G27" s="19">
        <v>19</v>
      </c>
      <c r="H27" s="19">
        <v>17</v>
      </c>
      <c r="I27" s="17">
        <f t="shared" si="2"/>
        <v>36</v>
      </c>
      <c r="J27" s="18">
        <v>8822036007</v>
      </c>
      <c r="K27" s="18" t="s">
        <v>597</v>
      </c>
      <c r="L27" s="18" t="s">
        <v>598</v>
      </c>
      <c r="M27" s="18">
        <v>9864929335</v>
      </c>
      <c r="N27" s="18" t="s">
        <v>599</v>
      </c>
      <c r="O27" s="18">
        <v>8822036007</v>
      </c>
      <c r="P27" s="24">
        <v>43481</v>
      </c>
      <c r="Q27" s="18" t="s">
        <v>105</v>
      </c>
      <c r="R27" s="18">
        <v>22</v>
      </c>
      <c r="S27" s="18" t="s">
        <v>150</v>
      </c>
      <c r="T27" s="18"/>
    </row>
    <row r="28" spans="1:20">
      <c r="A28" s="4">
        <v>24</v>
      </c>
      <c r="B28" s="17" t="s">
        <v>66</v>
      </c>
      <c r="C28" s="18" t="s">
        <v>603</v>
      </c>
      <c r="D28" s="18" t="s">
        <v>27</v>
      </c>
      <c r="E28" s="19">
        <v>18120613802</v>
      </c>
      <c r="F28" s="18" t="s">
        <v>87</v>
      </c>
      <c r="G28" s="19">
        <v>30</v>
      </c>
      <c r="H28" s="19">
        <v>23</v>
      </c>
      <c r="I28" s="17">
        <f t="shared" si="2"/>
        <v>53</v>
      </c>
      <c r="J28" s="18">
        <v>8822036007</v>
      </c>
      <c r="K28" s="18" t="s">
        <v>597</v>
      </c>
      <c r="L28" s="18" t="s">
        <v>598</v>
      </c>
      <c r="M28" s="18">
        <v>9864929335</v>
      </c>
      <c r="N28" s="18" t="s">
        <v>599</v>
      </c>
      <c r="O28" s="18">
        <v>8822036007</v>
      </c>
      <c r="P28" s="24">
        <v>43481</v>
      </c>
      <c r="Q28" s="18" t="s">
        <v>105</v>
      </c>
      <c r="R28" s="18">
        <v>22</v>
      </c>
      <c r="S28" s="18" t="s">
        <v>150</v>
      </c>
      <c r="T28" s="18"/>
    </row>
    <row r="29" spans="1:20">
      <c r="A29" s="4">
        <v>25</v>
      </c>
      <c r="B29" s="17" t="s">
        <v>66</v>
      </c>
      <c r="C29" s="18" t="s">
        <v>604</v>
      </c>
      <c r="D29" s="18" t="s">
        <v>27</v>
      </c>
      <c r="E29" s="19">
        <v>18120613804</v>
      </c>
      <c r="F29" s="18" t="s">
        <v>85</v>
      </c>
      <c r="G29" s="19">
        <v>18</v>
      </c>
      <c r="H29" s="19">
        <v>20</v>
      </c>
      <c r="I29" s="17">
        <f t="shared" si="2"/>
        <v>38</v>
      </c>
      <c r="J29" s="18">
        <v>9864334617</v>
      </c>
      <c r="K29" s="18" t="s">
        <v>597</v>
      </c>
      <c r="L29" s="18" t="s">
        <v>598</v>
      </c>
      <c r="M29" s="18">
        <v>9864929335</v>
      </c>
      <c r="N29" s="18" t="s">
        <v>599</v>
      </c>
      <c r="O29" s="18">
        <v>8822036007</v>
      </c>
      <c r="P29" s="24">
        <v>43482</v>
      </c>
      <c r="Q29" s="18" t="s">
        <v>106</v>
      </c>
      <c r="R29" s="18">
        <v>22</v>
      </c>
      <c r="S29" s="18" t="s">
        <v>150</v>
      </c>
      <c r="T29" s="18"/>
    </row>
    <row r="30" spans="1:20">
      <c r="A30" s="4">
        <v>26</v>
      </c>
      <c r="B30" s="17" t="s">
        <v>66</v>
      </c>
      <c r="C30" s="18" t="s">
        <v>605</v>
      </c>
      <c r="D30" s="18" t="s">
        <v>29</v>
      </c>
      <c r="E30" s="19">
        <v>89</v>
      </c>
      <c r="F30" s="18" t="s">
        <v>84</v>
      </c>
      <c r="G30" s="19">
        <v>20</v>
      </c>
      <c r="H30" s="19">
        <v>17</v>
      </c>
      <c r="I30" s="17">
        <f t="shared" si="2"/>
        <v>37</v>
      </c>
      <c r="J30" s="18">
        <v>8822036007</v>
      </c>
      <c r="K30" s="18" t="s">
        <v>597</v>
      </c>
      <c r="L30" s="18" t="s">
        <v>598</v>
      </c>
      <c r="M30" s="18">
        <v>9864929335</v>
      </c>
      <c r="N30" s="18" t="s">
        <v>599</v>
      </c>
      <c r="O30" s="18">
        <v>8822036007</v>
      </c>
      <c r="P30" s="24">
        <v>43482</v>
      </c>
      <c r="Q30" s="18" t="s">
        <v>106</v>
      </c>
      <c r="R30" s="18">
        <v>22</v>
      </c>
      <c r="S30" s="18" t="s">
        <v>150</v>
      </c>
      <c r="T30" s="18"/>
    </row>
    <row r="31" spans="1:20">
      <c r="A31" s="4">
        <v>27</v>
      </c>
      <c r="B31" s="17" t="s">
        <v>66</v>
      </c>
      <c r="C31" s="18" t="s">
        <v>606</v>
      </c>
      <c r="D31" s="18" t="s">
        <v>29</v>
      </c>
      <c r="E31" s="19">
        <v>90</v>
      </c>
      <c r="F31" s="18" t="s">
        <v>84</v>
      </c>
      <c r="G31" s="19">
        <v>11</v>
      </c>
      <c r="H31" s="19">
        <v>19</v>
      </c>
      <c r="I31" s="17">
        <f t="shared" si="2"/>
        <v>30</v>
      </c>
      <c r="J31" s="18">
        <v>8822264266</v>
      </c>
      <c r="K31" s="18" t="s">
        <v>597</v>
      </c>
      <c r="L31" s="18" t="s">
        <v>598</v>
      </c>
      <c r="M31" s="18">
        <v>9864929335</v>
      </c>
      <c r="N31" s="18" t="s">
        <v>599</v>
      </c>
      <c r="O31" s="18">
        <v>8822036007</v>
      </c>
      <c r="P31" s="24">
        <v>43482</v>
      </c>
      <c r="Q31" s="18" t="s">
        <v>106</v>
      </c>
      <c r="R31" s="18">
        <v>22</v>
      </c>
      <c r="S31" s="18" t="s">
        <v>150</v>
      </c>
      <c r="T31" s="18"/>
    </row>
    <row r="32" spans="1:20">
      <c r="A32" s="4">
        <v>28</v>
      </c>
      <c r="B32" s="17" t="s">
        <v>66</v>
      </c>
      <c r="C32" s="18" t="s">
        <v>607</v>
      </c>
      <c r="D32" s="18" t="s">
        <v>27</v>
      </c>
      <c r="E32" s="19">
        <v>18120614206</v>
      </c>
      <c r="F32" s="18" t="s">
        <v>88</v>
      </c>
      <c r="G32" s="19">
        <v>21</v>
      </c>
      <c r="H32" s="19">
        <v>20</v>
      </c>
      <c r="I32" s="17">
        <f>+G32+H32</f>
        <v>41</v>
      </c>
      <c r="J32" s="18">
        <v>9707223802</v>
      </c>
      <c r="K32" s="18" t="s">
        <v>597</v>
      </c>
      <c r="L32" s="18" t="s">
        <v>608</v>
      </c>
      <c r="M32" s="18">
        <v>9954629033</v>
      </c>
      <c r="N32" s="18" t="s">
        <v>609</v>
      </c>
      <c r="O32" s="18">
        <v>8822146360</v>
      </c>
      <c r="P32" s="24">
        <v>43483</v>
      </c>
      <c r="Q32" s="18" t="s">
        <v>107</v>
      </c>
      <c r="R32" s="18">
        <v>22</v>
      </c>
      <c r="S32" s="18" t="s">
        <v>150</v>
      </c>
      <c r="T32" s="18"/>
    </row>
    <row r="33" spans="1:20">
      <c r="A33" s="4">
        <v>29</v>
      </c>
      <c r="B33" s="17" t="s">
        <v>66</v>
      </c>
      <c r="C33" s="18" t="s">
        <v>607</v>
      </c>
      <c r="D33" s="18" t="s">
        <v>27</v>
      </c>
      <c r="E33" s="19">
        <v>18120614203</v>
      </c>
      <c r="F33" s="18" t="s">
        <v>85</v>
      </c>
      <c r="G33" s="19">
        <v>30</v>
      </c>
      <c r="H33" s="19">
        <v>22</v>
      </c>
      <c r="I33" s="17">
        <f>+G33+H33</f>
        <v>52</v>
      </c>
      <c r="J33" s="18">
        <v>9401566470</v>
      </c>
      <c r="K33" s="18" t="s">
        <v>597</v>
      </c>
      <c r="L33" s="18" t="s">
        <v>608</v>
      </c>
      <c r="M33" s="18">
        <v>9954629033</v>
      </c>
      <c r="N33" s="18" t="s">
        <v>609</v>
      </c>
      <c r="O33" s="18">
        <v>8822146360</v>
      </c>
      <c r="P33" s="24">
        <v>43483</v>
      </c>
      <c r="Q33" s="18" t="s">
        <v>107</v>
      </c>
      <c r="R33" s="18">
        <v>22</v>
      </c>
      <c r="S33" s="18" t="s">
        <v>150</v>
      </c>
      <c r="T33" s="18"/>
    </row>
    <row r="34" spans="1:20">
      <c r="A34" s="4">
        <v>30</v>
      </c>
      <c r="B34" s="17" t="s">
        <v>66</v>
      </c>
      <c r="C34" s="18" t="s">
        <v>607</v>
      </c>
      <c r="D34" s="18" t="s">
        <v>29</v>
      </c>
      <c r="E34" s="19">
        <v>14</v>
      </c>
      <c r="F34" s="18" t="s">
        <v>84</v>
      </c>
      <c r="G34" s="19">
        <v>16</v>
      </c>
      <c r="H34" s="19">
        <v>20</v>
      </c>
      <c r="I34" s="17">
        <f t="shared" ref="I34:I67" si="3">+G34+H34</f>
        <v>36</v>
      </c>
      <c r="J34" s="18">
        <v>8254882243</v>
      </c>
      <c r="K34" s="18" t="s">
        <v>597</v>
      </c>
      <c r="L34" s="18" t="s">
        <v>608</v>
      </c>
      <c r="M34" s="18">
        <v>9954629033</v>
      </c>
      <c r="N34" s="18" t="s">
        <v>609</v>
      </c>
      <c r="O34" s="18">
        <v>8822146360</v>
      </c>
      <c r="P34" s="24">
        <v>43484</v>
      </c>
      <c r="Q34" s="18" t="s">
        <v>108</v>
      </c>
      <c r="R34" s="18">
        <v>22</v>
      </c>
      <c r="S34" s="18" t="s">
        <v>150</v>
      </c>
      <c r="T34" s="18"/>
    </row>
    <row r="35" spans="1:20">
      <c r="A35" s="4">
        <v>31</v>
      </c>
      <c r="B35" s="17" t="s">
        <v>66</v>
      </c>
      <c r="C35" s="18" t="s">
        <v>610</v>
      </c>
      <c r="D35" s="18" t="s">
        <v>29</v>
      </c>
      <c r="E35" s="19">
        <v>111</v>
      </c>
      <c r="F35" s="18" t="s">
        <v>84</v>
      </c>
      <c r="G35" s="19">
        <v>17</v>
      </c>
      <c r="H35" s="19">
        <v>21</v>
      </c>
      <c r="I35" s="17">
        <f t="shared" si="3"/>
        <v>38</v>
      </c>
      <c r="J35" s="18">
        <v>8822146360</v>
      </c>
      <c r="K35" s="18" t="s">
        <v>597</v>
      </c>
      <c r="L35" s="18" t="s">
        <v>608</v>
      </c>
      <c r="M35" s="18">
        <v>9954629033</v>
      </c>
      <c r="N35" s="18" t="s">
        <v>609</v>
      </c>
      <c r="O35" s="18">
        <v>8822146360</v>
      </c>
      <c r="P35" s="24">
        <v>43484</v>
      </c>
      <c r="Q35" s="18" t="s">
        <v>108</v>
      </c>
      <c r="R35" s="18">
        <v>22</v>
      </c>
      <c r="S35" s="18" t="s">
        <v>150</v>
      </c>
      <c r="T35" s="18"/>
    </row>
    <row r="36" spans="1:20">
      <c r="A36" s="4">
        <v>32</v>
      </c>
      <c r="B36" s="17" t="s">
        <v>66</v>
      </c>
      <c r="C36" s="18" t="s">
        <v>611</v>
      </c>
      <c r="D36" s="18" t="s">
        <v>27</v>
      </c>
      <c r="E36" s="19">
        <v>205</v>
      </c>
      <c r="F36" s="18" t="s">
        <v>85</v>
      </c>
      <c r="G36" s="19">
        <v>30</v>
      </c>
      <c r="H36" s="19">
        <v>22</v>
      </c>
      <c r="I36" s="17">
        <f t="shared" si="3"/>
        <v>52</v>
      </c>
      <c r="J36" s="18">
        <v>8822146360</v>
      </c>
      <c r="K36" s="18" t="s">
        <v>597</v>
      </c>
      <c r="L36" s="18" t="s">
        <v>608</v>
      </c>
      <c r="M36" s="18">
        <v>9954629033</v>
      </c>
      <c r="N36" s="18" t="s">
        <v>609</v>
      </c>
      <c r="O36" s="18">
        <v>8822146360</v>
      </c>
      <c r="P36" s="24">
        <v>43484</v>
      </c>
      <c r="Q36" s="18" t="s">
        <v>108</v>
      </c>
      <c r="R36" s="18">
        <v>22</v>
      </c>
      <c r="S36" s="18" t="s">
        <v>150</v>
      </c>
      <c r="T36" s="18"/>
    </row>
    <row r="37" spans="1:20">
      <c r="A37" s="4">
        <v>33</v>
      </c>
      <c r="B37" s="17" t="s">
        <v>66</v>
      </c>
      <c r="C37" s="18" t="s">
        <v>611</v>
      </c>
      <c r="D37" s="18" t="s">
        <v>29</v>
      </c>
      <c r="E37" s="19">
        <v>135</v>
      </c>
      <c r="F37" s="18" t="s">
        <v>84</v>
      </c>
      <c r="G37" s="19">
        <v>17</v>
      </c>
      <c r="H37" s="19">
        <v>15</v>
      </c>
      <c r="I37" s="17">
        <f t="shared" si="3"/>
        <v>32</v>
      </c>
      <c r="J37" s="18">
        <v>9707515653</v>
      </c>
      <c r="K37" s="18" t="s">
        <v>597</v>
      </c>
      <c r="L37" s="18" t="s">
        <v>608</v>
      </c>
      <c r="M37" s="18">
        <v>9954629033</v>
      </c>
      <c r="N37" s="18" t="s">
        <v>612</v>
      </c>
      <c r="O37" s="18">
        <v>9707070985</v>
      </c>
      <c r="P37" s="24">
        <v>43486</v>
      </c>
      <c r="Q37" s="18" t="s">
        <v>109</v>
      </c>
      <c r="R37" s="18">
        <v>22</v>
      </c>
      <c r="S37" s="18" t="s">
        <v>150</v>
      </c>
      <c r="T37" s="18"/>
    </row>
    <row r="38" spans="1:20">
      <c r="A38" s="4">
        <v>34</v>
      </c>
      <c r="B38" s="17" t="s">
        <v>66</v>
      </c>
      <c r="C38" s="18" t="s">
        <v>613</v>
      </c>
      <c r="D38" s="18" t="s">
        <v>27</v>
      </c>
      <c r="E38" s="19">
        <v>18120614201</v>
      </c>
      <c r="F38" s="18" t="s">
        <v>85</v>
      </c>
      <c r="G38" s="19">
        <v>30</v>
      </c>
      <c r="H38" s="19">
        <v>23</v>
      </c>
      <c r="I38" s="17">
        <f t="shared" si="3"/>
        <v>53</v>
      </c>
      <c r="J38" s="18">
        <v>8254881419</v>
      </c>
      <c r="K38" s="18" t="s">
        <v>597</v>
      </c>
      <c r="L38" s="18" t="s">
        <v>608</v>
      </c>
      <c r="M38" s="18">
        <v>9954629033</v>
      </c>
      <c r="N38" s="18" t="s">
        <v>612</v>
      </c>
      <c r="O38" s="18">
        <v>9707070985</v>
      </c>
      <c r="P38" s="24">
        <v>43486</v>
      </c>
      <c r="Q38" s="18" t="s">
        <v>109</v>
      </c>
      <c r="R38" s="18">
        <v>22</v>
      </c>
      <c r="S38" s="18" t="s">
        <v>150</v>
      </c>
      <c r="T38" s="18"/>
    </row>
    <row r="39" spans="1:20">
      <c r="A39" s="4">
        <v>35</v>
      </c>
      <c r="B39" s="17" t="s">
        <v>66</v>
      </c>
      <c r="C39" s="18" t="s">
        <v>613</v>
      </c>
      <c r="D39" s="18" t="s">
        <v>29</v>
      </c>
      <c r="E39" s="19">
        <v>97</v>
      </c>
      <c r="F39" s="18" t="s">
        <v>84</v>
      </c>
      <c r="G39" s="19">
        <v>17</v>
      </c>
      <c r="H39" s="19">
        <v>15</v>
      </c>
      <c r="I39" s="17">
        <f t="shared" si="3"/>
        <v>32</v>
      </c>
      <c r="J39" s="18">
        <v>9707070985</v>
      </c>
      <c r="K39" s="18" t="s">
        <v>597</v>
      </c>
      <c r="L39" s="18" t="s">
        <v>608</v>
      </c>
      <c r="M39" s="18">
        <v>9954629033</v>
      </c>
      <c r="N39" s="18" t="s">
        <v>612</v>
      </c>
      <c r="O39" s="18">
        <v>9707070985</v>
      </c>
      <c r="P39" s="24">
        <v>43487</v>
      </c>
      <c r="Q39" s="18" t="s">
        <v>104</v>
      </c>
      <c r="R39" s="18">
        <v>22</v>
      </c>
      <c r="S39" s="18" t="s">
        <v>150</v>
      </c>
      <c r="T39" s="18"/>
    </row>
    <row r="40" spans="1:20">
      <c r="A40" s="4">
        <v>36</v>
      </c>
      <c r="B40" s="17" t="s">
        <v>66</v>
      </c>
      <c r="C40" s="18" t="s">
        <v>614</v>
      </c>
      <c r="D40" s="18" t="s">
        <v>29</v>
      </c>
      <c r="E40" s="19">
        <v>137</v>
      </c>
      <c r="F40" s="18" t="s">
        <v>84</v>
      </c>
      <c r="G40" s="19">
        <v>19</v>
      </c>
      <c r="H40" s="19">
        <v>16</v>
      </c>
      <c r="I40" s="17">
        <f t="shared" si="3"/>
        <v>35</v>
      </c>
      <c r="J40" s="18">
        <v>9707070985</v>
      </c>
      <c r="K40" s="18" t="s">
        <v>597</v>
      </c>
      <c r="L40" s="18" t="s">
        <v>608</v>
      </c>
      <c r="M40" s="18">
        <v>9954629033</v>
      </c>
      <c r="N40" s="18" t="s">
        <v>612</v>
      </c>
      <c r="O40" s="18">
        <v>9707070985</v>
      </c>
      <c r="P40" s="24">
        <v>43487</v>
      </c>
      <c r="Q40" s="18" t="s">
        <v>104</v>
      </c>
      <c r="R40" s="18">
        <v>22</v>
      </c>
      <c r="S40" s="18" t="s">
        <v>150</v>
      </c>
      <c r="T40" s="18"/>
    </row>
    <row r="41" spans="1:20">
      <c r="A41" s="4">
        <v>37</v>
      </c>
      <c r="B41" s="17" t="s">
        <v>66</v>
      </c>
      <c r="C41" s="18" t="s">
        <v>615</v>
      </c>
      <c r="D41" s="18" t="s">
        <v>27</v>
      </c>
      <c r="E41" s="19">
        <v>18120614202</v>
      </c>
      <c r="F41" s="18" t="s">
        <v>88</v>
      </c>
      <c r="G41" s="19">
        <v>34</v>
      </c>
      <c r="H41" s="19">
        <v>30</v>
      </c>
      <c r="I41" s="17">
        <f t="shared" si="3"/>
        <v>64</v>
      </c>
      <c r="J41" s="18">
        <v>9508727366</v>
      </c>
      <c r="K41" s="18" t="s">
        <v>597</v>
      </c>
      <c r="L41" s="18" t="s">
        <v>608</v>
      </c>
      <c r="M41" s="18">
        <v>9954629033</v>
      </c>
      <c r="N41" s="18" t="s">
        <v>612</v>
      </c>
      <c r="O41" s="18">
        <v>9707070985</v>
      </c>
      <c r="P41" s="24">
        <v>43488</v>
      </c>
      <c r="Q41" s="18" t="s">
        <v>105</v>
      </c>
      <c r="R41" s="18">
        <v>22</v>
      </c>
      <c r="S41" s="18" t="s">
        <v>150</v>
      </c>
      <c r="T41" s="18"/>
    </row>
    <row r="42" spans="1:20">
      <c r="A42" s="4">
        <v>38</v>
      </c>
      <c r="B42" s="17" t="s">
        <v>66</v>
      </c>
      <c r="C42" s="18" t="s">
        <v>613</v>
      </c>
      <c r="D42" s="18" t="s">
        <v>27</v>
      </c>
      <c r="E42" s="19">
        <v>18120614203</v>
      </c>
      <c r="F42" s="18" t="s">
        <v>89</v>
      </c>
      <c r="G42" s="19">
        <v>50</v>
      </c>
      <c r="H42" s="19">
        <v>47</v>
      </c>
      <c r="I42" s="17">
        <f t="shared" si="3"/>
        <v>97</v>
      </c>
      <c r="J42" s="18">
        <v>8822966789</v>
      </c>
      <c r="K42" s="18" t="s">
        <v>597</v>
      </c>
      <c r="L42" s="18" t="s">
        <v>608</v>
      </c>
      <c r="M42" s="18">
        <v>9954629033</v>
      </c>
      <c r="N42" s="18" t="s">
        <v>612</v>
      </c>
      <c r="O42" s="18">
        <v>9707070985</v>
      </c>
      <c r="P42" s="24">
        <v>43488</v>
      </c>
      <c r="Q42" s="18" t="s">
        <v>105</v>
      </c>
      <c r="R42" s="18">
        <v>22</v>
      </c>
      <c r="S42" s="18" t="s">
        <v>150</v>
      </c>
      <c r="T42" s="18"/>
    </row>
    <row r="43" spans="1:20">
      <c r="A43" s="4">
        <v>39</v>
      </c>
      <c r="B43" s="17" t="s">
        <v>66</v>
      </c>
      <c r="C43" s="18" t="s">
        <v>235</v>
      </c>
      <c r="D43" s="18" t="s">
        <v>27</v>
      </c>
      <c r="E43" s="19">
        <v>18120614204</v>
      </c>
      <c r="F43" s="18" t="s">
        <v>85</v>
      </c>
      <c r="G43" s="19">
        <v>22</v>
      </c>
      <c r="H43" s="19">
        <v>19</v>
      </c>
      <c r="I43" s="17">
        <f t="shared" si="3"/>
        <v>41</v>
      </c>
      <c r="J43" s="18">
        <v>8135886881</v>
      </c>
      <c r="K43" s="18" t="s">
        <v>597</v>
      </c>
      <c r="L43" s="18" t="s">
        <v>608</v>
      </c>
      <c r="M43" s="18">
        <v>9954629033</v>
      </c>
      <c r="N43" s="18" t="s">
        <v>616</v>
      </c>
      <c r="O43" s="18">
        <v>8135886881</v>
      </c>
      <c r="P43" s="24">
        <v>43488</v>
      </c>
      <c r="Q43" s="18" t="s">
        <v>105</v>
      </c>
      <c r="R43" s="18">
        <v>22</v>
      </c>
      <c r="S43" s="18" t="s">
        <v>150</v>
      </c>
      <c r="T43" s="18"/>
    </row>
    <row r="44" spans="1:20">
      <c r="A44" s="4">
        <v>40</v>
      </c>
      <c r="B44" s="17" t="s">
        <v>66</v>
      </c>
      <c r="C44" s="18" t="s">
        <v>235</v>
      </c>
      <c r="D44" s="18" t="s">
        <v>29</v>
      </c>
      <c r="E44" s="19">
        <v>138</v>
      </c>
      <c r="F44" s="18" t="s">
        <v>84</v>
      </c>
      <c r="G44" s="19">
        <v>18</v>
      </c>
      <c r="H44" s="19">
        <v>15</v>
      </c>
      <c r="I44" s="17">
        <f t="shared" si="3"/>
        <v>33</v>
      </c>
      <c r="J44" s="18">
        <v>8135886881</v>
      </c>
      <c r="K44" s="18" t="s">
        <v>597</v>
      </c>
      <c r="L44" s="18" t="s">
        <v>608</v>
      </c>
      <c r="M44" s="18">
        <v>9954629033</v>
      </c>
      <c r="N44" s="18" t="s">
        <v>616</v>
      </c>
      <c r="O44" s="18">
        <v>8135886881</v>
      </c>
      <c r="P44" s="24">
        <v>43489</v>
      </c>
      <c r="Q44" s="18" t="s">
        <v>106</v>
      </c>
      <c r="R44" s="18">
        <v>22</v>
      </c>
      <c r="S44" s="18" t="s">
        <v>150</v>
      </c>
      <c r="T44" s="18"/>
    </row>
    <row r="45" spans="1:20">
      <c r="A45" s="4">
        <v>41</v>
      </c>
      <c r="B45" s="17" t="s">
        <v>66</v>
      </c>
      <c r="C45" s="18" t="s">
        <v>613</v>
      </c>
      <c r="D45" s="18" t="s">
        <v>27</v>
      </c>
      <c r="E45" s="19">
        <v>18120614203</v>
      </c>
      <c r="F45" s="18" t="s">
        <v>89</v>
      </c>
      <c r="G45" s="19">
        <v>56</v>
      </c>
      <c r="H45" s="19">
        <v>47</v>
      </c>
      <c r="I45" s="17">
        <f t="shared" si="3"/>
        <v>103</v>
      </c>
      <c r="J45" s="18">
        <v>8822966789</v>
      </c>
      <c r="K45" s="18" t="s">
        <v>597</v>
      </c>
      <c r="L45" s="18" t="s">
        <v>608</v>
      </c>
      <c r="M45" s="18">
        <v>9954629033</v>
      </c>
      <c r="N45" s="18" t="s">
        <v>612</v>
      </c>
      <c r="O45" s="18">
        <v>9707070985</v>
      </c>
      <c r="P45" s="24">
        <v>43489</v>
      </c>
      <c r="Q45" s="18" t="s">
        <v>106</v>
      </c>
      <c r="R45" s="18">
        <v>22</v>
      </c>
      <c r="S45" s="18" t="s">
        <v>150</v>
      </c>
      <c r="T45" s="18"/>
    </row>
    <row r="46" spans="1:20">
      <c r="A46" s="4">
        <v>42</v>
      </c>
      <c r="B46" s="17" t="s">
        <v>66</v>
      </c>
      <c r="C46" s="18" t="s">
        <v>235</v>
      </c>
      <c r="D46" s="18" t="s">
        <v>27</v>
      </c>
      <c r="E46" s="19">
        <v>18120614204</v>
      </c>
      <c r="F46" s="18" t="s">
        <v>85</v>
      </c>
      <c r="G46" s="19">
        <v>22</v>
      </c>
      <c r="H46" s="19">
        <v>19</v>
      </c>
      <c r="I46" s="17">
        <f t="shared" si="3"/>
        <v>41</v>
      </c>
      <c r="J46" s="18">
        <v>8135886881</v>
      </c>
      <c r="K46" s="18" t="s">
        <v>597</v>
      </c>
      <c r="L46" s="18" t="s">
        <v>608</v>
      </c>
      <c r="M46" s="18">
        <v>9954629033</v>
      </c>
      <c r="N46" s="18" t="s">
        <v>616</v>
      </c>
      <c r="O46" s="18">
        <v>8135886881</v>
      </c>
      <c r="P46" s="24">
        <v>43489</v>
      </c>
      <c r="Q46" s="18" t="s">
        <v>106</v>
      </c>
      <c r="R46" s="18">
        <v>22</v>
      </c>
      <c r="S46" s="18" t="s">
        <v>150</v>
      </c>
      <c r="T46" s="18"/>
    </row>
    <row r="47" spans="1:20">
      <c r="A47" s="4">
        <v>43</v>
      </c>
      <c r="B47" s="17" t="s">
        <v>66</v>
      </c>
      <c r="C47" s="18" t="s">
        <v>235</v>
      </c>
      <c r="D47" s="18" t="s">
        <v>29</v>
      </c>
      <c r="E47" s="19">
        <v>138</v>
      </c>
      <c r="F47" s="18" t="s">
        <v>84</v>
      </c>
      <c r="G47" s="19">
        <v>18</v>
      </c>
      <c r="H47" s="19">
        <v>15</v>
      </c>
      <c r="I47" s="17">
        <f t="shared" si="3"/>
        <v>33</v>
      </c>
      <c r="J47" s="18">
        <v>8135886881</v>
      </c>
      <c r="K47" s="18" t="s">
        <v>597</v>
      </c>
      <c r="L47" s="18" t="s">
        <v>608</v>
      </c>
      <c r="M47" s="18">
        <v>9954629033</v>
      </c>
      <c r="N47" s="18" t="s">
        <v>616</v>
      </c>
      <c r="O47" s="18">
        <v>8135886881</v>
      </c>
      <c r="P47" s="24">
        <v>43490</v>
      </c>
      <c r="Q47" s="18" t="s">
        <v>107</v>
      </c>
      <c r="R47" s="18">
        <v>22</v>
      </c>
      <c r="S47" s="18" t="s">
        <v>150</v>
      </c>
      <c r="T47" s="18"/>
    </row>
    <row r="48" spans="1:20">
      <c r="A48" s="4">
        <v>44</v>
      </c>
      <c r="B48" s="17" t="s">
        <v>66</v>
      </c>
      <c r="C48" s="18" t="s">
        <v>617</v>
      </c>
      <c r="D48" s="18" t="s">
        <v>27</v>
      </c>
      <c r="E48" s="19">
        <v>18120614205</v>
      </c>
      <c r="F48" s="18" t="s">
        <v>85</v>
      </c>
      <c r="G48" s="19">
        <v>22</v>
      </c>
      <c r="H48" s="19">
        <v>20</v>
      </c>
      <c r="I48" s="17">
        <f t="shared" si="3"/>
        <v>42</v>
      </c>
      <c r="J48" s="18">
        <v>8135886881</v>
      </c>
      <c r="K48" s="18" t="s">
        <v>597</v>
      </c>
      <c r="L48" s="18" t="s">
        <v>608</v>
      </c>
      <c r="M48" s="18">
        <v>9954629033</v>
      </c>
      <c r="N48" s="18" t="s">
        <v>616</v>
      </c>
      <c r="O48" s="18">
        <v>8135886881</v>
      </c>
      <c r="P48" s="24">
        <v>43490</v>
      </c>
      <c r="Q48" s="18" t="s">
        <v>107</v>
      </c>
      <c r="R48" s="18">
        <v>22</v>
      </c>
      <c r="S48" s="18" t="s">
        <v>150</v>
      </c>
      <c r="T48" s="18"/>
    </row>
    <row r="49" spans="1:20">
      <c r="A49" s="4">
        <v>45</v>
      </c>
      <c r="B49" s="17" t="s">
        <v>66</v>
      </c>
      <c r="C49" s="18" t="s">
        <v>617</v>
      </c>
      <c r="D49" s="18" t="s">
        <v>29</v>
      </c>
      <c r="E49" s="19">
        <v>96</v>
      </c>
      <c r="F49" s="18" t="s">
        <v>84</v>
      </c>
      <c r="G49" s="19">
        <v>17</v>
      </c>
      <c r="H49" s="19">
        <v>15</v>
      </c>
      <c r="I49" s="17">
        <f t="shared" si="3"/>
        <v>32</v>
      </c>
      <c r="J49" s="18">
        <v>8135886881</v>
      </c>
      <c r="K49" s="18" t="s">
        <v>597</v>
      </c>
      <c r="L49" s="18" t="s">
        <v>608</v>
      </c>
      <c r="M49" s="18">
        <v>9954629033</v>
      </c>
      <c r="N49" s="18" t="s">
        <v>616</v>
      </c>
      <c r="O49" s="18">
        <v>8135886881</v>
      </c>
      <c r="P49" s="24">
        <v>43493</v>
      </c>
      <c r="Q49" s="18" t="s">
        <v>109</v>
      </c>
      <c r="R49" s="18">
        <v>22</v>
      </c>
      <c r="S49" s="18" t="s">
        <v>150</v>
      </c>
      <c r="T49" s="18"/>
    </row>
    <row r="50" spans="1:20">
      <c r="A50" s="4">
        <v>46</v>
      </c>
      <c r="B50" s="17" t="s">
        <v>66</v>
      </c>
      <c r="C50" s="18" t="s">
        <v>618</v>
      </c>
      <c r="D50" s="18" t="s">
        <v>29</v>
      </c>
      <c r="E50" s="19">
        <v>134</v>
      </c>
      <c r="F50" s="18" t="s">
        <v>84</v>
      </c>
      <c r="G50" s="19">
        <v>20</v>
      </c>
      <c r="H50" s="19">
        <v>18</v>
      </c>
      <c r="I50" s="17">
        <f t="shared" si="3"/>
        <v>38</v>
      </c>
      <c r="J50" s="18">
        <v>8135886881</v>
      </c>
      <c r="K50" s="18" t="s">
        <v>597</v>
      </c>
      <c r="L50" s="18" t="s">
        <v>608</v>
      </c>
      <c r="M50" s="18">
        <v>9954629033</v>
      </c>
      <c r="N50" s="18" t="s">
        <v>616</v>
      </c>
      <c r="O50" s="18">
        <v>8135886881</v>
      </c>
      <c r="P50" s="24">
        <v>43493</v>
      </c>
      <c r="Q50" s="18" t="s">
        <v>109</v>
      </c>
      <c r="R50" s="18">
        <v>22</v>
      </c>
      <c r="S50" s="18" t="s">
        <v>150</v>
      </c>
      <c r="T50" s="18"/>
    </row>
    <row r="51" spans="1:20">
      <c r="A51" s="4">
        <v>47</v>
      </c>
      <c r="B51" s="17" t="s">
        <v>66</v>
      </c>
      <c r="C51" s="18" t="s">
        <v>619</v>
      </c>
      <c r="D51" s="18" t="s">
        <v>27</v>
      </c>
      <c r="E51" s="19">
        <v>1812060101</v>
      </c>
      <c r="F51" s="18" t="s">
        <v>85</v>
      </c>
      <c r="G51" s="19">
        <v>30</v>
      </c>
      <c r="H51" s="19">
        <v>22</v>
      </c>
      <c r="I51" s="17">
        <f t="shared" si="3"/>
        <v>52</v>
      </c>
      <c r="J51" s="18">
        <v>9508165687</v>
      </c>
      <c r="K51" s="18" t="s">
        <v>620</v>
      </c>
      <c r="L51" s="18" t="s">
        <v>621</v>
      </c>
      <c r="M51" s="18">
        <v>9508520842</v>
      </c>
      <c r="N51" s="18" t="s">
        <v>622</v>
      </c>
      <c r="O51" s="18">
        <v>9508256825</v>
      </c>
      <c r="P51" s="24">
        <v>43493</v>
      </c>
      <c r="Q51" s="18" t="s">
        <v>109</v>
      </c>
      <c r="R51" s="18">
        <v>22</v>
      </c>
      <c r="S51" s="18" t="s">
        <v>150</v>
      </c>
      <c r="T51" s="18"/>
    </row>
    <row r="52" spans="1:20">
      <c r="A52" s="4">
        <v>48</v>
      </c>
      <c r="B52" s="17" t="s">
        <v>66</v>
      </c>
      <c r="C52" s="18" t="s">
        <v>623</v>
      </c>
      <c r="D52" s="18" t="s">
        <v>29</v>
      </c>
      <c r="E52" s="19">
        <v>92</v>
      </c>
      <c r="F52" s="18" t="s">
        <v>84</v>
      </c>
      <c r="G52" s="19">
        <v>17</v>
      </c>
      <c r="H52" s="19">
        <v>15</v>
      </c>
      <c r="I52" s="17">
        <f t="shared" si="3"/>
        <v>32</v>
      </c>
      <c r="J52" s="18">
        <v>9508256825</v>
      </c>
      <c r="K52" s="18" t="s">
        <v>620</v>
      </c>
      <c r="L52" s="18" t="s">
        <v>621</v>
      </c>
      <c r="M52" s="18">
        <v>9508520842</v>
      </c>
      <c r="N52" s="18" t="s">
        <v>622</v>
      </c>
      <c r="O52" s="18">
        <v>9508256825</v>
      </c>
      <c r="P52" s="24">
        <v>43494</v>
      </c>
      <c r="Q52" s="18" t="s">
        <v>104</v>
      </c>
      <c r="R52" s="18">
        <v>22</v>
      </c>
      <c r="S52" s="18" t="s">
        <v>150</v>
      </c>
      <c r="T52" s="18"/>
    </row>
    <row r="53" spans="1:20">
      <c r="A53" s="4">
        <v>49</v>
      </c>
      <c r="B53" s="17" t="s">
        <v>66</v>
      </c>
      <c r="C53" s="18" t="s">
        <v>624</v>
      </c>
      <c r="D53" s="18" t="s">
        <v>27</v>
      </c>
      <c r="E53" s="19">
        <v>1812060103</v>
      </c>
      <c r="F53" s="18" t="s">
        <v>88</v>
      </c>
      <c r="G53" s="19">
        <v>32</v>
      </c>
      <c r="H53" s="19">
        <v>26</v>
      </c>
      <c r="I53" s="17">
        <f t="shared" si="3"/>
        <v>58</v>
      </c>
      <c r="J53" s="18">
        <v>9508256825</v>
      </c>
      <c r="K53" s="18" t="s">
        <v>620</v>
      </c>
      <c r="L53" s="18" t="s">
        <v>621</v>
      </c>
      <c r="M53" s="18">
        <v>9508520842</v>
      </c>
      <c r="N53" s="18" t="s">
        <v>622</v>
      </c>
      <c r="O53" s="18">
        <v>9508256825</v>
      </c>
      <c r="P53" s="24">
        <v>43494</v>
      </c>
      <c r="Q53" s="18" t="s">
        <v>104</v>
      </c>
      <c r="R53" s="18">
        <v>22</v>
      </c>
      <c r="S53" s="18" t="s">
        <v>150</v>
      </c>
      <c r="T53" s="18"/>
    </row>
    <row r="54" spans="1:20">
      <c r="A54" s="4">
        <v>50</v>
      </c>
      <c r="B54" s="17" t="s">
        <v>66</v>
      </c>
      <c r="C54" s="18" t="s">
        <v>625</v>
      </c>
      <c r="D54" s="18" t="s">
        <v>29</v>
      </c>
      <c r="E54" s="19">
        <v>138</v>
      </c>
      <c r="F54" s="18" t="s">
        <v>84</v>
      </c>
      <c r="G54" s="19">
        <v>17</v>
      </c>
      <c r="H54" s="19">
        <v>15</v>
      </c>
      <c r="I54" s="17">
        <f t="shared" si="3"/>
        <v>32</v>
      </c>
      <c r="J54" s="18">
        <v>9508256825</v>
      </c>
      <c r="K54" s="18" t="s">
        <v>620</v>
      </c>
      <c r="L54" s="18" t="s">
        <v>621</v>
      </c>
      <c r="M54" s="18">
        <v>9508520842</v>
      </c>
      <c r="N54" s="18" t="s">
        <v>622</v>
      </c>
      <c r="O54" s="18">
        <v>9508256825</v>
      </c>
      <c r="P54" s="24">
        <v>43494</v>
      </c>
      <c r="Q54" s="18" t="s">
        <v>104</v>
      </c>
      <c r="R54" s="18">
        <v>23</v>
      </c>
      <c r="S54" s="18" t="s">
        <v>150</v>
      </c>
      <c r="T54" s="18"/>
    </row>
    <row r="55" spans="1:20">
      <c r="A55" s="4">
        <v>51</v>
      </c>
      <c r="B55" s="17" t="s">
        <v>66</v>
      </c>
      <c r="C55" s="18" t="s">
        <v>624</v>
      </c>
      <c r="D55" s="18" t="s">
        <v>29</v>
      </c>
      <c r="E55" s="19">
        <v>94</v>
      </c>
      <c r="F55" s="18" t="s">
        <v>84</v>
      </c>
      <c r="G55" s="19">
        <v>18</v>
      </c>
      <c r="H55" s="19">
        <v>20</v>
      </c>
      <c r="I55" s="17">
        <f t="shared" si="3"/>
        <v>38</v>
      </c>
      <c r="J55" s="18">
        <v>9508256825</v>
      </c>
      <c r="K55" s="18" t="s">
        <v>620</v>
      </c>
      <c r="L55" s="18" t="s">
        <v>621</v>
      </c>
      <c r="M55" s="18">
        <v>9508520842</v>
      </c>
      <c r="N55" s="18" t="s">
        <v>622</v>
      </c>
      <c r="O55" s="18">
        <v>9508256825</v>
      </c>
      <c r="P55" s="24">
        <v>43495</v>
      </c>
      <c r="Q55" s="18" t="s">
        <v>105</v>
      </c>
      <c r="R55" s="18">
        <v>23</v>
      </c>
      <c r="S55" s="18" t="s">
        <v>150</v>
      </c>
      <c r="T55" s="18"/>
    </row>
    <row r="56" spans="1:20">
      <c r="A56" s="4">
        <v>52</v>
      </c>
      <c r="B56" s="17" t="s">
        <v>66</v>
      </c>
      <c r="C56" s="18" t="s">
        <v>624</v>
      </c>
      <c r="D56" s="18" t="s">
        <v>27</v>
      </c>
      <c r="E56" s="19">
        <v>18120600102</v>
      </c>
      <c r="F56" s="18" t="s">
        <v>85</v>
      </c>
      <c r="G56" s="19">
        <v>34</v>
      </c>
      <c r="H56" s="19">
        <v>27</v>
      </c>
      <c r="I56" s="17">
        <f t="shared" si="3"/>
        <v>61</v>
      </c>
      <c r="J56" s="18">
        <v>9435340364</v>
      </c>
      <c r="K56" s="18" t="s">
        <v>620</v>
      </c>
      <c r="L56" s="18" t="s">
        <v>621</v>
      </c>
      <c r="M56" s="18">
        <v>9508520842</v>
      </c>
      <c r="N56" s="18" t="s">
        <v>622</v>
      </c>
      <c r="O56" s="18">
        <v>9508256825</v>
      </c>
      <c r="P56" s="24">
        <v>43495</v>
      </c>
      <c r="Q56" s="18" t="s">
        <v>105</v>
      </c>
      <c r="R56" s="18">
        <v>23</v>
      </c>
      <c r="S56" s="18" t="s">
        <v>150</v>
      </c>
      <c r="T56" s="18"/>
    </row>
    <row r="57" spans="1:20">
      <c r="A57" s="4">
        <v>53</v>
      </c>
      <c r="B57" s="17" t="s">
        <v>66</v>
      </c>
      <c r="C57" s="18" t="s">
        <v>626</v>
      </c>
      <c r="D57" s="18" t="s">
        <v>27</v>
      </c>
      <c r="E57" s="19">
        <v>185</v>
      </c>
      <c r="F57" s="18" t="s">
        <v>84</v>
      </c>
      <c r="G57" s="19">
        <v>16</v>
      </c>
      <c r="H57" s="19">
        <v>18</v>
      </c>
      <c r="I57" s="17">
        <f t="shared" si="3"/>
        <v>34</v>
      </c>
      <c r="J57" s="18">
        <v>9508256825</v>
      </c>
      <c r="K57" s="18" t="s">
        <v>620</v>
      </c>
      <c r="L57" s="18" t="s">
        <v>621</v>
      </c>
      <c r="M57" s="18">
        <v>9508520842</v>
      </c>
      <c r="N57" s="18" t="s">
        <v>622</v>
      </c>
      <c r="O57" s="18">
        <v>9508256825</v>
      </c>
      <c r="P57" s="24">
        <v>43495</v>
      </c>
      <c r="Q57" s="18" t="s">
        <v>105</v>
      </c>
      <c r="R57" s="18">
        <v>23</v>
      </c>
      <c r="S57" s="18" t="s">
        <v>150</v>
      </c>
      <c r="T57" s="18"/>
    </row>
    <row r="58" spans="1:20">
      <c r="A58" s="4">
        <v>54</v>
      </c>
      <c r="B58" s="17" t="s">
        <v>67</v>
      </c>
      <c r="C58" s="55" t="s">
        <v>381</v>
      </c>
      <c r="D58" s="55" t="s">
        <v>29</v>
      </c>
      <c r="E58" s="56">
        <v>221</v>
      </c>
      <c r="F58" s="55" t="s">
        <v>84</v>
      </c>
      <c r="G58" s="56">
        <v>30</v>
      </c>
      <c r="H58" s="56">
        <v>23</v>
      </c>
      <c r="I58" s="17">
        <f t="shared" si="3"/>
        <v>53</v>
      </c>
      <c r="J58" s="55">
        <v>8876621819</v>
      </c>
      <c r="K58" s="18" t="s">
        <v>365</v>
      </c>
      <c r="L58" s="18" t="s">
        <v>366</v>
      </c>
      <c r="M58" s="18">
        <v>8753905396</v>
      </c>
      <c r="N58" s="18" t="s">
        <v>345</v>
      </c>
      <c r="O58" s="18">
        <v>9957074728</v>
      </c>
      <c r="P58" s="24">
        <v>43466</v>
      </c>
      <c r="Q58" s="18" t="s">
        <v>104</v>
      </c>
      <c r="R58" s="18">
        <v>10</v>
      </c>
      <c r="S58" s="18" t="s">
        <v>150</v>
      </c>
      <c r="T58" s="18"/>
    </row>
    <row r="59" spans="1:20">
      <c r="A59" s="4">
        <v>55</v>
      </c>
      <c r="B59" s="17" t="s">
        <v>66</v>
      </c>
      <c r="C59" s="55" t="s">
        <v>382</v>
      </c>
      <c r="D59" s="55" t="s">
        <v>29</v>
      </c>
      <c r="E59" s="56">
        <v>234</v>
      </c>
      <c r="F59" s="55" t="s">
        <v>84</v>
      </c>
      <c r="G59" s="19">
        <v>26</v>
      </c>
      <c r="H59" s="19">
        <v>14</v>
      </c>
      <c r="I59" s="17">
        <f t="shared" si="3"/>
        <v>40</v>
      </c>
      <c r="J59" s="55">
        <v>9854301800</v>
      </c>
      <c r="K59" s="18" t="s">
        <v>365</v>
      </c>
      <c r="L59" s="18" t="s">
        <v>366</v>
      </c>
      <c r="M59" s="58">
        <v>8753905396</v>
      </c>
      <c r="N59" s="18" t="s">
        <v>345</v>
      </c>
      <c r="O59" s="18">
        <v>9957074728</v>
      </c>
      <c r="P59" s="24">
        <v>43466</v>
      </c>
      <c r="Q59" s="18" t="s">
        <v>104</v>
      </c>
      <c r="R59" s="18">
        <v>10</v>
      </c>
      <c r="S59" s="18" t="s">
        <v>150</v>
      </c>
      <c r="T59" s="18"/>
    </row>
    <row r="60" spans="1:20">
      <c r="A60" s="4">
        <v>56</v>
      </c>
      <c r="B60" s="17" t="s">
        <v>66</v>
      </c>
      <c r="C60" s="55" t="s">
        <v>383</v>
      </c>
      <c r="D60" s="55" t="s">
        <v>29</v>
      </c>
      <c r="E60" s="56">
        <v>244</v>
      </c>
      <c r="F60" s="55" t="s">
        <v>84</v>
      </c>
      <c r="G60" s="19">
        <v>20</v>
      </c>
      <c r="H60" s="19">
        <v>21</v>
      </c>
      <c r="I60" s="17">
        <f t="shared" si="3"/>
        <v>41</v>
      </c>
      <c r="J60" s="55">
        <v>8486563502</v>
      </c>
      <c r="K60" s="18" t="s">
        <v>365</v>
      </c>
      <c r="L60" s="18" t="s">
        <v>366</v>
      </c>
      <c r="M60" s="58">
        <v>8753905396</v>
      </c>
      <c r="N60" s="18" t="s">
        <v>345</v>
      </c>
      <c r="O60" s="18">
        <v>9957074728</v>
      </c>
      <c r="P60" s="24">
        <v>43467</v>
      </c>
      <c r="Q60" s="18" t="s">
        <v>105</v>
      </c>
      <c r="R60" s="18">
        <v>10</v>
      </c>
      <c r="S60" s="18" t="s">
        <v>150</v>
      </c>
      <c r="T60" s="18"/>
    </row>
    <row r="61" spans="1:20">
      <c r="A61" s="4">
        <v>57</v>
      </c>
      <c r="B61" s="17" t="s">
        <v>67</v>
      </c>
      <c r="C61" s="58" t="s">
        <v>585</v>
      </c>
      <c r="D61" s="58" t="s">
        <v>29</v>
      </c>
      <c r="E61" s="59">
        <v>267</v>
      </c>
      <c r="F61" s="58" t="s">
        <v>84</v>
      </c>
      <c r="G61" s="65">
        <v>20</v>
      </c>
      <c r="H61" s="65">
        <v>18</v>
      </c>
      <c r="I61" s="71">
        <f t="shared" si="3"/>
        <v>38</v>
      </c>
      <c r="J61" s="58">
        <v>9577191757</v>
      </c>
      <c r="K61" s="64" t="s">
        <v>372</v>
      </c>
      <c r="L61" s="51" t="s">
        <v>586</v>
      </c>
      <c r="M61" s="51">
        <v>9864943134</v>
      </c>
      <c r="N61" s="18" t="s">
        <v>587</v>
      </c>
      <c r="O61" s="18">
        <v>9577191757</v>
      </c>
      <c r="P61" s="24">
        <v>43467</v>
      </c>
      <c r="Q61" s="18" t="s">
        <v>105</v>
      </c>
      <c r="R61" s="18">
        <v>10</v>
      </c>
      <c r="S61" s="18" t="s">
        <v>150</v>
      </c>
      <c r="T61" s="18"/>
    </row>
    <row r="62" spans="1:20">
      <c r="A62" s="4">
        <v>58</v>
      </c>
      <c r="B62" s="17" t="s">
        <v>67</v>
      </c>
      <c r="C62" s="58" t="s">
        <v>588</v>
      </c>
      <c r="D62" s="58" t="s">
        <v>29</v>
      </c>
      <c r="E62" s="59">
        <v>262</v>
      </c>
      <c r="F62" s="58" t="s">
        <v>84</v>
      </c>
      <c r="G62" s="65">
        <v>22</v>
      </c>
      <c r="H62" s="65">
        <v>24</v>
      </c>
      <c r="I62" s="71">
        <f t="shared" si="3"/>
        <v>46</v>
      </c>
      <c r="J62" s="58">
        <v>9577191757</v>
      </c>
      <c r="K62" s="64" t="s">
        <v>372</v>
      </c>
      <c r="L62" s="51" t="s">
        <v>586</v>
      </c>
      <c r="M62" s="51">
        <v>9864943134</v>
      </c>
      <c r="N62" s="18" t="s">
        <v>587</v>
      </c>
      <c r="O62" s="18">
        <v>9577191757</v>
      </c>
      <c r="P62" s="24">
        <v>43468</v>
      </c>
      <c r="Q62" s="18" t="s">
        <v>106</v>
      </c>
      <c r="R62" s="18">
        <v>10</v>
      </c>
      <c r="S62" s="18" t="s">
        <v>150</v>
      </c>
      <c r="T62" s="18"/>
    </row>
    <row r="63" spans="1:20">
      <c r="A63" s="4">
        <v>59</v>
      </c>
      <c r="B63" s="17" t="s">
        <v>67</v>
      </c>
      <c r="C63" s="58" t="s">
        <v>589</v>
      </c>
      <c r="D63" s="58" t="s">
        <v>29</v>
      </c>
      <c r="E63" s="59">
        <v>266</v>
      </c>
      <c r="F63" s="58" t="s">
        <v>84</v>
      </c>
      <c r="G63" s="65">
        <v>28</v>
      </c>
      <c r="H63" s="65">
        <v>37</v>
      </c>
      <c r="I63" s="71">
        <f t="shared" si="3"/>
        <v>65</v>
      </c>
      <c r="J63" s="58">
        <v>7399839358</v>
      </c>
      <c r="K63" s="64" t="s">
        <v>372</v>
      </c>
      <c r="L63" s="51" t="s">
        <v>586</v>
      </c>
      <c r="M63" s="51">
        <v>9864943134</v>
      </c>
      <c r="N63" s="18" t="s">
        <v>587</v>
      </c>
      <c r="O63" s="18">
        <v>9577191757</v>
      </c>
      <c r="P63" s="24">
        <v>43468</v>
      </c>
      <c r="Q63" s="18" t="s">
        <v>106</v>
      </c>
      <c r="R63" s="18">
        <v>10</v>
      </c>
      <c r="S63" s="18" t="s">
        <v>150</v>
      </c>
      <c r="T63" s="18"/>
    </row>
    <row r="64" spans="1:20">
      <c r="A64" s="4">
        <v>60</v>
      </c>
      <c r="B64" s="17" t="s">
        <v>67</v>
      </c>
      <c r="C64" s="58" t="s">
        <v>590</v>
      </c>
      <c r="D64" s="58" t="s">
        <v>29</v>
      </c>
      <c r="E64" s="59">
        <v>268</v>
      </c>
      <c r="F64" s="58" t="s">
        <v>84</v>
      </c>
      <c r="G64" s="65">
        <v>18</v>
      </c>
      <c r="H64" s="65">
        <v>19</v>
      </c>
      <c r="I64" s="71">
        <f t="shared" si="3"/>
        <v>37</v>
      </c>
      <c r="J64" s="58">
        <v>8399075563</v>
      </c>
      <c r="K64" s="64" t="s">
        <v>372</v>
      </c>
      <c r="L64" s="51" t="s">
        <v>586</v>
      </c>
      <c r="M64" s="51">
        <v>9864943134</v>
      </c>
      <c r="N64" s="18" t="s">
        <v>587</v>
      </c>
      <c r="O64" s="18">
        <v>9577191757</v>
      </c>
      <c r="P64" s="24">
        <v>43469</v>
      </c>
      <c r="Q64" s="18" t="s">
        <v>107</v>
      </c>
      <c r="R64" s="18">
        <v>10</v>
      </c>
      <c r="S64" s="18" t="s">
        <v>150</v>
      </c>
      <c r="T64" s="18"/>
    </row>
    <row r="65" spans="1:20">
      <c r="A65" s="4">
        <v>61</v>
      </c>
      <c r="B65" s="17" t="s">
        <v>67</v>
      </c>
      <c r="C65" s="58" t="s">
        <v>591</v>
      </c>
      <c r="D65" s="58" t="s">
        <v>29</v>
      </c>
      <c r="E65" s="59">
        <v>270</v>
      </c>
      <c r="F65" s="58" t="s">
        <v>84</v>
      </c>
      <c r="G65" s="65">
        <v>35</v>
      </c>
      <c r="H65" s="65">
        <v>28</v>
      </c>
      <c r="I65" s="71">
        <f t="shared" si="3"/>
        <v>63</v>
      </c>
      <c r="J65" s="58">
        <v>9854535810</v>
      </c>
      <c r="K65" s="64" t="s">
        <v>372</v>
      </c>
      <c r="L65" s="51" t="s">
        <v>586</v>
      </c>
      <c r="M65" s="51">
        <v>9864943134</v>
      </c>
      <c r="N65" s="18" t="s">
        <v>587</v>
      </c>
      <c r="O65" s="18">
        <v>9577191757</v>
      </c>
      <c r="P65" s="24">
        <v>43469</v>
      </c>
      <c r="Q65" s="18" t="s">
        <v>107</v>
      </c>
      <c r="R65" s="18">
        <v>10</v>
      </c>
      <c r="S65" s="18" t="s">
        <v>150</v>
      </c>
      <c r="T65" s="18"/>
    </row>
    <row r="66" spans="1:20">
      <c r="A66" s="4">
        <v>62</v>
      </c>
      <c r="B66" s="17" t="s">
        <v>67</v>
      </c>
      <c r="C66" s="58" t="s">
        <v>592</v>
      </c>
      <c r="D66" s="58" t="s">
        <v>29</v>
      </c>
      <c r="E66" s="59">
        <v>265</v>
      </c>
      <c r="F66" s="58" t="s">
        <v>84</v>
      </c>
      <c r="G66" s="65">
        <v>25</v>
      </c>
      <c r="H66" s="65">
        <v>27</v>
      </c>
      <c r="I66" s="71">
        <f t="shared" si="3"/>
        <v>52</v>
      </c>
      <c r="J66" s="58">
        <v>9854660187</v>
      </c>
      <c r="K66" s="64" t="s">
        <v>372</v>
      </c>
      <c r="L66" s="51" t="s">
        <v>586</v>
      </c>
      <c r="M66" s="51">
        <v>9864943134</v>
      </c>
      <c r="N66" s="18" t="s">
        <v>587</v>
      </c>
      <c r="O66" s="18">
        <v>9577191757</v>
      </c>
      <c r="P66" s="24">
        <v>43470</v>
      </c>
      <c r="Q66" s="18" t="s">
        <v>108</v>
      </c>
      <c r="R66" s="18">
        <v>10</v>
      </c>
      <c r="S66" s="18" t="s">
        <v>150</v>
      </c>
      <c r="T66" s="18"/>
    </row>
    <row r="67" spans="1:20">
      <c r="A67" s="4">
        <v>63</v>
      </c>
      <c r="B67" s="17" t="s">
        <v>67</v>
      </c>
      <c r="C67" s="58" t="s">
        <v>593</v>
      </c>
      <c r="D67" s="58" t="s">
        <v>29</v>
      </c>
      <c r="E67" s="59">
        <v>264</v>
      </c>
      <c r="F67" s="58" t="s">
        <v>84</v>
      </c>
      <c r="G67" s="65">
        <v>25</v>
      </c>
      <c r="H67" s="65">
        <v>17</v>
      </c>
      <c r="I67" s="71">
        <f t="shared" si="3"/>
        <v>42</v>
      </c>
      <c r="J67" s="58">
        <v>8749899377</v>
      </c>
      <c r="K67" s="64" t="s">
        <v>372</v>
      </c>
      <c r="L67" s="51" t="s">
        <v>586</v>
      </c>
      <c r="M67" s="51">
        <v>9864943134</v>
      </c>
      <c r="N67" s="18" t="s">
        <v>587</v>
      </c>
      <c r="O67" s="18">
        <v>9577191757</v>
      </c>
      <c r="P67" s="24">
        <v>43470</v>
      </c>
      <c r="Q67" s="18" t="s">
        <v>108</v>
      </c>
      <c r="R67" s="18">
        <v>10</v>
      </c>
      <c r="S67" s="18" t="s">
        <v>150</v>
      </c>
      <c r="T67" s="18"/>
    </row>
    <row r="68" spans="1:20">
      <c r="A68" s="4">
        <v>64</v>
      </c>
      <c r="B68" s="17" t="s">
        <v>67</v>
      </c>
      <c r="C68" s="55" t="s">
        <v>678</v>
      </c>
      <c r="D68" s="55" t="s">
        <v>27</v>
      </c>
      <c r="E68" s="81" t="s">
        <v>679</v>
      </c>
      <c r="F68" s="55" t="s">
        <v>88</v>
      </c>
      <c r="G68" s="19">
        <v>31</v>
      </c>
      <c r="H68" s="19">
        <v>24</v>
      </c>
      <c r="I68" s="68">
        <f t="shared" ref="I68" si="4">G68+H68</f>
        <v>55</v>
      </c>
      <c r="J68" s="55">
        <v>875191296</v>
      </c>
      <c r="K68" s="55" t="s">
        <v>372</v>
      </c>
      <c r="L68" s="55" t="s">
        <v>680</v>
      </c>
      <c r="M68" s="51">
        <v>9864943134</v>
      </c>
      <c r="N68" s="55" t="s">
        <v>681</v>
      </c>
      <c r="O68" s="55">
        <v>9613256473</v>
      </c>
      <c r="P68" s="24">
        <v>43472</v>
      </c>
      <c r="Q68" s="18" t="s">
        <v>109</v>
      </c>
      <c r="R68" s="18">
        <v>10</v>
      </c>
      <c r="S68" s="18" t="s">
        <v>150</v>
      </c>
      <c r="T68" s="18"/>
    </row>
    <row r="69" spans="1:20">
      <c r="A69" s="4">
        <v>65</v>
      </c>
      <c r="B69" s="17" t="s">
        <v>67</v>
      </c>
      <c r="C69" s="18" t="s">
        <v>145</v>
      </c>
      <c r="D69" s="18" t="s">
        <v>29</v>
      </c>
      <c r="E69" s="19">
        <v>49</v>
      </c>
      <c r="F69" s="18" t="s">
        <v>84</v>
      </c>
      <c r="G69" s="65">
        <v>12</v>
      </c>
      <c r="H69" s="65">
        <v>10</v>
      </c>
      <c r="I69" s="71">
        <f t="shared" ref="I69:I88" si="5">+G69+H69</f>
        <v>22</v>
      </c>
      <c r="J69" s="18">
        <v>9577600589</v>
      </c>
      <c r="K69" s="18" t="s">
        <v>145</v>
      </c>
      <c r="L69" s="18" t="s">
        <v>151</v>
      </c>
      <c r="M69" s="18">
        <v>9854694252</v>
      </c>
      <c r="N69" s="18" t="s">
        <v>146</v>
      </c>
      <c r="O69" s="18">
        <v>9577646769</v>
      </c>
      <c r="P69" s="24">
        <v>43472</v>
      </c>
      <c r="Q69" s="18" t="s">
        <v>109</v>
      </c>
      <c r="R69" s="18">
        <v>10</v>
      </c>
      <c r="S69" s="18" t="s">
        <v>150</v>
      </c>
      <c r="T69" s="18"/>
    </row>
    <row r="70" spans="1:20">
      <c r="A70" s="4">
        <v>66</v>
      </c>
      <c r="B70" s="17" t="s">
        <v>67</v>
      </c>
      <c r="C70" s="18" t="s">
        <v>147</v>
      </c>
      <c r="D70" s="18" t="s">
        <v>29</v>
      </c>
      <c r="E70" s="19">
        <v>63</v>
      </c>
      <c r="F70" s="18" t="s">
        <v>84</v>
      </c>
      <c r="G70" s="65">
        <v>13</v>
      </c>
      <c r="H70" s="65">
        <v>9</v>
      </c>
      <c r="I70" s="71">
        <f t="shared" si="5"/>
        <v>22</v>
      </c>
      <c r="J70" s="18">
        <v>8749964118</v>
      </c>
      <c r="K70" s="18" t="s">
        <v>145</v>
      </c>
      <c r="L70" s="18" t="s">
        <v>151</v>
      </c>
      <c r="M70" s="18">
        <v>9854694252</v>
      </c>
      <c r="N70" s="18" t="s">
        <v>146</v>
      </c>
      <c r="O70" s="18">
        <v>9577646769</v>
      </c>
      <c r="P70" s="24">
        <v>43473</v>
      </c>
      <c r="Q70" s="18" t="s">
        <v>104</v>
      </c>
      <c r="R70" s="18">
        <v>10</v>
      </c>
      <c r="S70" s="18" t="s">
        <v>150</v>
      </c>
      <c r="T70" s="18"/>
    </row>
    <row r="71" spans="1:20">
      <c r="A71" s="4">
        <v>67</v>
      </c>
      <c r="B71" s="17" t="s">
        <v>67</v>
      </c>
      <c r="C71" s="18" t="s">
        <v>594</v>
      </c>
      <c r="D71" s="18" t="s">
        <v>29</v>
      </c>
      <c r="E71" s="19">
        <v>64</v>
      </c>
      <c r="F71" s="18" t="s">
        <v>84</v>
      </c>
      <c r="G71" s="65">
        <v>23</v>
      </c>
      <c r="H71" s="65">
        <v>27</v>
      </c>
      <c r="I71" s="71">
        <f t="shared" si="5"/>
        <v>50</v>
      </c>
      <c r="J71" s="18">
        <v>8812024936</v>
      </c>
      <c r="K71" s="18" t="s">
        <v>145</v>
      </c>
      <c r="L71" s="18" t="s">
        <v>151</v>
      </c>
      <c r="M71" s="18">
        <v>9854694252</v>
      </c>
      <c r="N71" s="18" t="s">
        <v>148</v>
      </c>
      <c r="O71" s="18">
        <v>9857246412</v>
      </c>
      <c r="P71" s="24">
        <v>43473</v>
      </c>
      <c r="Q71" s="18" t="s">
        <v>104</v>
      </c>
      <c r="R71" s="18">
        <v>10</v>
      </c>
      <c r="S71" s="18" t="s">
        <v>150</v>
      </c>
      <c r="T71" s="18"/>
    </row>
    <row r="72" spans="1:20">
      <c r="A72" s="4">
        <v>68</v>
      </c>
      <c r="B72" s="17" t="s">
        <v>67</v>
      </c>
      <c r="C72" s="18" t="s">
        <v>595</v>
      </c>
      <c r="D72" s="18" t="s">
        <v>29</v>
      </c>
      <c r="E72" s="19">
        <v>64</v>
      </c>
      <c r="F72" s="18" t="s">
        <v>84</v>
      </c>
      <c r="G72" s="65">
        <v>12</v>
      </c>
      <c r="H72" s="65">
        <v>10</v>
      </c>
      <c r="I72" s="71">
        <f t="shared" si="5"/>
        <v>22</v>
      </c>
      <c r="J72" s="18">
        <v>8011105073</v>
      </c>
      <c r="K72" s="18" t="s">
        <v>145</v>
      </c>
      <c r="L72" s="18" t="s">
        <v>151</v>
      </c>
      <c r="M72" s="18">
        <v>9854694252</v>
      </c>
      <c r="N72" s="18" t="s">
        <v>148</v>
      </c>
      <c r="O72" s="18">
        <v>9857246412</v>
      </c>
      <c r="P72" s="24">
        <v>43474</v>
      </c>
      <c r="Q72" s="18" t="s">
        <v>105</v>
      </c>
      <c r="R72" s="18">
        <v>10</v>
      </c>
      <c r="S72" s="18" t="s">
        <v>150</v>
      </c>
      <c r="T72" s="18"/>
    </row>
    <row r="73" spans="1:20">
      <c r="A73" s="4">
        <v>69</v>
      </c>
      <c r="B73" s="17" t="s">
        <v>67</v>
      </c>
      <c r="C73" s="18" t="s">
        <v>122</v>
      </c>
      <c r="D73" s="18" t="s">
        <v>29</v>
      </c>
      <c r="E73" s="19">
        <v>65</v>
      </c>
      <c r="F73" s="18" t="s">
        <v>84</v>
      </c>
      <c r="G73" s="19">
        <v>21</v>
      </c>
      <c r="H73" s="19">
        <v>20</v>
      </c>
      <c r="I73" s="68">
        <f t="shared" si="5"/>
        <v>41</v>
      </c>
      <c r="J73" s="18">
        <v>9613493211</v>
      </c>
      <c r="K73" s="18" t="s">
        <v>145</v>
      </c>
      <c r="L73" s="18" t="s">
        <v>151</v>
      </c>
      <c r="M73" s="18">
        <v>9854694252</v>
      </c>
      <c r="N73" s="18" t="s">
        <v>149</v>
      </c>
      <c r="O73" s="18">
        <v>9859432980</v>
      </c>
      <c r="P73" s="24">
        <v>43474</v>
      </c>
      <c r="Q73" s="18" t="s">
        <v>105</v>
      </c>
      <c r="R73" s="18">
        <v>10</v>
      </c>
      <c r="S73" s="18" t="s">
        <v>150</v>
      </c>
      <c r="T73" s="18"/>
    </row>
    <row r="74" spans="1:20">
      <c r="A74" s="4">
        <v>70</v>
      </c>
      <c r="B74" s="17" t="s">
        <v>67</v>
      </c>
      <c r="C74" s="55" t="s">
        <v>643</v>
      </c>
      <c r="D74" s="55" t="s">
        <v>29</v>
      </c>
      <c r="E74" s="56">
        <v>159</v>
      </c>
      <c r="F74" s="55" t="s">
        <v>84</v>
      </c>
      <c r="G74" s="51">
        <v>30</v>
      </c>
      <c r="H74" s="51">
        <v>20</v>
      </c>
      <c r="I74" s="53">
        <f t="shared" si="5"/>
        <v>50</v>
      </c>
      <c r="J74" s="55">
        <v>8402822141</v>
      </c>
      <c r="K74" s="55" t="s">
        <v>644</v>
      </c>
      <c r="L74" s="55" t="s">
        <v>93</v>
      </c>
      <c r="M74" s="55">
        <v>9577762142</v>
      </c>
      <c r="N74" s="55" t="s">
        <v>645</v>
      </c>
      <c r="O74" s="55">
        <v>7896513876</v>
      </c>
      <c r="P74" s="24">
        <v>43475</v>
      </c>
      <c r="Q74" s="18" t="s">
        <v>106</v>
      </c>
      <c r="R74" s="18">
        <v>10</v>
      </c>
      <c r="S74" s="18" t="s">
        <v>150</v>
      </c>
      <c r="T74" s="18"/>
    </row>
    <row r="75" spans="1:20">
      <c r="A75" s="4">
        <v>71</v>
      </c>
      <c r="B75" s="17" t="s">
        <v>67</v>
      </c>
      <c r="C75" s="55" t="s">
        <v>646</v>
      </c>
      <c r="D75" s="55" t="s">
        <v>29</v>
      </c>
      <c r="E75" s="56">
        <v>246</v>
      </c>
      <c r="F75" s="55" t="s">
        <v>84</v>
      </c>
      <c r="G75" s="51">
        <v>21</v>
      </c>
      <c r="H75" s="51">
        <v>23</v>
      </c>
      <c r="I75" s="53">
        <f t="shared" si="5"/>
        <v>44</v>
      </c>
      <c r="J75" s="55">
        <v>9859010642</v>
      </c>
      <c r="K75" s="55" t="s">
        <v>644</v>
      </c>
      <c r="L75" s="55" t="s">
        <v>93</v>
      </c>
      <c r="M75" s="55">
        <v>9577762142</v>
      </c>
      <c r="N75" s="55" t="s">
        <v>647</v>
      </c>
      <c r="O75" s="55">
        <v>9678621080</v>
      </c>
      <c r="P75" s="24">
        <v>43475</v>
      </c>
      <c r="Q75" s="18" t="s">
        <v>106</v>
      </c>
      <c r="R75" s="18">
        <v>10</v>
      </c>
      <c r="S75" s="18" t="s">
        <v>150</v>
      </c>
      <c r="T75" s="18"/>
    </row>
    <row r="76" spans="1:20">
      <c r="A76" s="4">
        <v>72</v>
      </c>
      <c r="B76" s="17" t="s">
        <v>67</v>
      </c>
      <c r="C76" s="55" t="s">
        <v>648</v>
      </c>
      <c r="D76" s="55" t="s">
        <v>29</v>
      </c>
      <c r="E76" s="56">
        <v>43</v>
      </c>
      <c r="F76" s="55" t="s">
        <v>84</v>
      </c>
      <c r="G76" s="51">
        <v>18</v>
      </c>
      <c r="H76" s="51">
        <v>20</v>
      </c>
      <c r="I76" s="53">
        <f t="shared" si="5"/>
        <v>38</v>
      </c>
      <c r="J76" s="55">
        <v>9435758682</v>
      </c>
      <c r="K76" s="55" t="s">
        <v>644</v>
      </c>
      <c r="L76" s="55" t="s">
        <v>93</v>
      </c>
      <c r="M76" s="55">
        <v>9577762142</v>
      </c>
      <c r="N76" s="55" t="s">
        <v>647</v>
      </c>
      <c r="O76" s="55">
        <v>9678621080</v>
      </c>
      <c r="P76" s="24">
        <v>43476</v>
      </c>
      <c r="Q76" s="18" t="s">
        <v>107</v>
      </c>
      <c r="R76" s="18">
        <v>10</v>
      </c>
      <c r="S76" s="18" t="s">
        <v>150</v>
      </c>
      <c r="T76" s="18"/>
    </row>
    <row r="77" spans="1:20">
      <c r="A77" s="4">
        <v>73</v>
      </c>
      <c r="B77" s="17" t="s">
        <v>67</v>
      </c>
      <c r="C77" s="55" t="s">
        <v>649</v>
      </c>
      <c r="D77" s="55" t="s">
        <v>29</v>
      </c>
      <c r="E77" s="56">
        <v>255</v>
      </c>
      <c r="F77" s="55" t="s">
        <v>84</v>
      </c>
      <c r="G77" s="54">
        <v>15</v>
      </c>
      <c r="H77" s="54">
        <v>16</v>
      </c>
      <c r="I77" s="53">
        <f t="shared" si="5"/>
        <v>31</v>
      </c>
      <c r="J77" s="55">
        <v>7399665762</v>
      </c>
      <c r="K77" s="55" t="s">
        <v>644</v>
      </c>
      <c r="L77" s="55" t="s">
        <v>93</v>
      </c>
      <c r="M77" s="55">
        <v>9577762142</v>
      </c>
      <c r="N77" s="55" t="s">
        <v>650</v>
      </c>
      <c r="O77" s="55">
        <v>7399553394</v>
      </c>
      <c r="P77" s="24">
        <v>43476</v>
      </c>
      <c r="Q77" s="18" t="s">
        <v>107</v>
      </c>
      <c r="R77" s="18">
        <v>10</v>
      </c>
      <c r="S77" s="18" t="s">
        <v>150</v>
      </c>
      <c r="T77" s="18"/>
    </row>
    <row r="78" spans="1:20">
      <c r="A78" s="4">
        <v>74</v>
      </c>
      <c r="B78" s="17" t="s">
        <v>67</v>
      </c>
      <c r="C78" s="55" t="s">
        <v>95</v>
      </c>
      <c r="D78" s="55" t="s">
        <v>29</v>
      </c>
      <c r="E78" s="56">
        <v>119</v>
      </c>
      <c r="F78" s="55" t="s">
        <v>84</v>
      </c>
      <c r="G78" s="54">
        <v>13</v>
      </c>
      <c r="H78" s="54">
        <v>17</v>
      </c>
      <c r="I78" s="53">
        <f t="shared" si="5"/>
        <v>30</v>
      </c>
      <c r="J78" s="55">
        <v>9854506219</v>
      </c>
      <c r="K78" s="55" t="s">
        <v>94</v>
      </c>
      <c r="L78" s="55" t="s">
        <v>93</v>
      </c>
      <c r="M78" s="55">
        <v>8486708830</v>
      </c>
      <c r="N78" s="55" t="s">
        <v>96</v>
      </c>
      <c r="O78" s="55">
        <v>9613503586</v>
      </c>
      <c r="P78" s="24">
        <v>43477</v>
      </c>
      <c r="Q78" s="18" t="s">
        <v>108</v>
      </c>
      <c r="R78" s="18">
        <v>11</v>
      </c>
      <c r="S78" s="18" t="s">
        <v>150</v>
      </c>
      <c r="T78" s="18"/>
    </row>
    <row r="79" spans="1:20">
      <c r="A79" s="4">
        <v>75</v>
      </c>
      <c r="B79" s="17" t="s">
        <v>67</v>
      </c>
      <c r="C79" s="55" t="s">
        <v>97</v>
      </c>
      <c r="D79" s="55" t="s">
        <v>29</v>
      </c>
      <c r="E79" s="56">
        <v>195</v>
      </c>
      <c r="F79" s="55" t="s">
        <v>84</v>
      </c>
      <c r="G79" s="54">
        <v>21</v>
      </c>
      <c r="H79" s="54">
        <v>20</v>
      </c>
      <c r="I79" s="53">
        <f t="shared" si="5"/>
        <v>41</v>
      </c>
      <c r="J79" s="55">
        <v>8751910716</v>
      </c>
      <c r="K79" s="55" t="s">
        <v>97</v>
      </c>
      <c r="L79" s="55" t="s">
        <v>93</v>
      </c>
      <c r="M79" s="55">
        <v>8486708830</v>
      </c>
      <c r="N79" s="55" t="s">
        <v>651</v>
      </c>
      <c r="O79" s="55">
        <v>9854630200</v>
      </c>
      <c r="P79" s="24">
        <v>43477</v>
      </c>
      <c r="Q79" s="18" t="s">
        <v>108</v>
      </c>
      <c r="R79" s="18">
        <v>11</v>
      </c>
      <c r="S79" s="18" t="s">
        <v>150</v>
      </c>
      <c r="T79" s="18"/>
    </row>
    <row r="80" spans="1:20">
      <c r="A80" s="4">
        <v>76</v>
      </c>
      <c r="B80" s="17" t="s">
        <v>67</v>
      </c>
      <c r="C80" s="55" t="s">
        <v>98</v>
      </c>
      <c r="D80" s="55" t="s">
        <v>29</v>
      </c>
      <c r="E80" s="56">
        <v>193</v>
      </c>
      <c r="F80" s="55" t="s">
        <v>84</v>
      </c>
      <c r="G80" s="54">
        <v>15</v>
      </c>
      <c r="H80" s="54">
        <v>15</v>
      </c>
      <c r="I80" s="53">
        <f t="shared" si="5"/>
        <v>30</v>
      </c>
      <c r="J80" s="55">
        <v>9577343251</v>
      </c>
      <c r="K80" s="55" t="s">
        <v>97</v>
      </c>
      <c r="L80" s="55" t="s">
        <v>93</v>
      </c>
      <c r="M80" s="55">
        <v>8486708830</v>
      </c>
      <c r="N80" s="55" t="s">
        <v>99</v>
      </c>
      <c r="O80" s="55">
        <v>9577301648</v>
      </c>
      <c r="P80" s="24">
        <v>43479</v>
      </c>
      <c r="Q80" s="18" t="s">
        <v>109</v>
      </c>
      <c r="R80" s="18">
        <v>11</v>
      </c>
      <c r="S80" s="18" t="s">
        <v>150</v>
      </c>
      <c r="T80" s="18"/>
    </row>
    <row r="81" spans="1:20">
      <c r="A81" s="4">
        <v>77</v>
      </c>
      <c r="B81" s="17" t="s">
        <v>67</v>
      </c>
      <c r="C81" s="55" t="s">
        <v>100</v>
      </c>
      <c r="D81" s="55" t="s">
        <v>29</v>
      </c>
      <c r="E81" s="56">
        <v>190</v>
      </c>
      <c r="F81" s="55" t="s">
        <v>84</v>
      </c>
      <c r="G81" s="54">
        <v>16</v>
      </c>
      <c r="H81" s="54">
        <v>13</v>
      </c>
      <c r="I81" s="53">
        <f t="shared" si="5"/>
        <v>29</v>
      </c>
      <c r="J81" s="55">
        <v>9577500261</v>
      </c>
      <c r="K81" s="55" t="s">
        <v>97</v>
      </c>
      <c r="L81" s="55" t="s">
        <v>93</v>
      </c>
      <c r="M81" s="55">
        <v>8486708830</v>
      </c>
      <c r="N81" s="55" t="s">
        <v>101</v>
      </c>
      <c r="O81" s="55">
        <v>9577500261</v>
      </c>
      <c r="P81" s="24">
        <v>43479</v>
      </c>
      <c r="Q81" s="18" t="s">
        <v>109</v>
      </c>
      <c r="R81" s="18">
        <v>11</v>
      </c>
      <c r="S81" s="18" t="s">
        <v>150</v>
      </c>
      <c r="T81" s="18"/>
    </row>
    <row r="82" spans="1:20">
      <c r="A82" s="4">
        <v>78</v>
      </c>
      <c r="B82" s="17" t="s">
        <v>67</v>
      </c>
      <c r="C82" s="55" t="s">
        <v>102</v>
      </c>
      <c r="D82" s="55" t="s">
        <v>29</v>
      </c>
      <c r="E82" s="56">
        <v>232</v>
      </c>
      <c r="F82" s="55" t="s">
        <v>84</v>
      </c>
      <c r="G82" s="54">
        <v>15</v>
      </c>
      <c r="H82" s="54">
        <v>12</v>
      </c>
      <c r="I82" s="53">
        <f t="shared" si="5"/>
        <v>27</v>
      </c>
      <c r="J82" s="55">
        <v>8753811421</v>
      </c>
      <c r="K82" s="55" t="s">
        <v>97</v>
      </c>
      <c r="L82" s="55" t="s">
        <v>93</v>
      </c>
      <c r="M82" s="55">
        <v>8486708830</v>
      </c>
      <c r="N82" s="55" t="s">
        <v>103</v>
      </c>
      <c r="O82" s="55">
        <v>8812022989</v>
      </c>
      <c r="P82" s="24">
        <v>43479</v>
      </c>
      <c r="Q82" s="18" t="s">
        <v>109</v>
      </c>
      <c r="R82" s="18">
        <v>11</v>
      </c>
      <c r="S82" s="18" t="s">
        <v>150</v>
      </c>
      <c r="T82" s="18"/>
    </row>
    <row r="83" spans="1:20">
      <c r="A83" s="4">
        <v>79</v>
      </c>
      <c r="B83" s="17" t="s">
        <v>67</v>
      </c>
      <c r="C83" s="18" t="s">
        <v>652</v>
      </c>
      <c r="D83" s="18" t="s">
        <v>27</v>
      </c>
      <c r="E83" s="19">
        <v>1812614802</v>
      </c>
      <c r="F83" s="18" t="s">
        <v>85</v>
      </c>
      <c r="G83" s="19">
        <v>28</v>
      </c>
      <c r="H83" s="19">
        <v>26</v>
      </c>
      <c r="I83" s="17">
        <f t="shared" si="5"/>
        <v>54</v>
      </c>
      <c r="J83" s="18">
        <v>9435285487</v>
      </c>
      <c r="K83" s="18" t="s">
        <v>653</v>
      </c>
      <c r="L83" s="18" t="s">
        <v>654</v>
      </c>
      <c r="M83" s="18">
        <v>9435857226</v>
      </c>
      <c r="N83" s="18" t="s">
        <v>655</v>
      </c>
      <c r="O83" s="18">
        <v>8822321388</v>
      </c>
      <c r="P83" s="24">
        <v>43481</v>
      </c>
      <c r="Q83" s="18" t="s">
        <v>105</v>
      </c>
      <c r="R83" s="18">
        <v>21</v>
      </c>
      <c r="S83" s="18" t="s">
        <v>150</v>
      </c>
      <c r="T83" s="18"/>
    </row>
    <row r="84" spans="1:20">
      <c r="A84" s="4">
        <v>80</v>
      </c>
      <c r="B84" s="17" t="s">
        <v>67</v>
      </c>
      <c r="C84" s="18" t="s">
        <v>652</v>
      </c>
      <c r="D84" s="18" t="s">
        <v>29</v>
      </c>
      <c r="E84" s="19">
        <v>88</v>
      </c>
      <c r="F84" s="18" t="s">
        <v>84</v>
      </c>
      <c r="G84" s="19">
        <v>20</v>
      </c>
      <c r="H84" s="19">
        <v>17</v>
      </c>
      <c r="I84" s="17">
        <f t="shared" si="5"/>
        <v>37</v>
      </c>
      <c r="J84" s="18">
        <v>8822321388</v>
      </c>
      <c r="K84" s="18" t="s">
        <v>653</v>
      </c>
      <c r="L84" s="18" t="s">
        <v>654</v>
      </c>
      <c r="M84" s="18">
        <v>9435857226</v>
      </c>
      <c r="N84" s="18" t="s">
        <v>655</v>
      </c>
      <c r="O84" s="18">
        <v>8822321388</v>
      </c>
      <c r="P84" s="24">
        <v>43481</v>
      </c>
      <c r="Q84" s="18" t="s">
        <v>105</v>
      </c>
      <c r="R84" s="18">
        <v>21</v>
      </c>
      <c r="S84" s="18" t="s">
        <v>150</v>
      </c>
      <c r="T84" s="18"/>
    </row>
    <row r="85" spans="1:20">
      <c r="A85" s="4">
        <v>81</v>
      </c>
      <c r="B85" s="17" t="s">
        <v>67</v>
      </c>
      <c r="C85" s="18" t="s">
        <v>656</v>
      </c>
      <c r="D85" s="18" t="s">
        <v>27</v>
      </c>
      <c r="E85" s="19">
        <v>18120614801</v>
      </c>
      <c r="F85" s="18" t="s">
        <v>85</v>
      </c>
      <c r="G85" s="19">
        <v>32</v>
      </c>
      <c r="H85" s="19">
        <v>30</v>
      </c>
      <c r="I85" s="17">
        <f t="shared" si="5"/>
        <v>62</v>
      </c>
      <c r="J85" s="18">
        <v>9864173365</v>
      </c>
      <c r="K85" s="18" t="s">
        <v>653</v>
      </c>
      <c r="L85" s="18" t="s">
        <v>654</v>
      </c>
      <c r="M85" s="18">
        <v>9435857226</v>
      </c>
      <c r="N85" s="18" t="s">
        <v>655</v>
      </c>
      <c r="O85" s="18">
        <v>8822321388</v>
      </c>
      <c r="P85" s="24">
        <v>43482</v>
      </c>
      <c r="Q85" s="18" t="s">
        <v>106</v>
      </c>
      <c r="R85" s="18">
        <v>21</v>
      </c>
      <c r="S85" s="18" t="s">
        <v>150</v>
      </c>
      <c r="T85" s="18"/>
    </row>
    <row r="86" spans="1:20">
      <c r="A86" s="4">
        <v>82</v>
      </c>
      <c r="B86" s="17" t="s">
        <v>67</v>
      </c>
      <c r="C86" s="18" t="s">
        <v>656</v>
      </c>
      <c r="D86" s="18" t="s">
        <v>29</v>
      </c>
      <c r="E86" s="19">
        <v>7</v>
      </c>
      <c r="F86" s="18" t="s">
        <v>84</v>
      </c>
      <c r="G86" s="19">
        <v>18</v>
      </c>
      <c r="H86" s="19">
        <v>20</v>
      </c>
      <c r="I86" s="17">
        <f t="shared" si="5"/>
        <v>38</v>
      </c>
      <c r="J86" s="18">
        <v>8822321388</v>
      </c>
      <c r="K86" s="18" t="s">
        <v>653</v>
      </c>
      <c r="L86" s="18" t="s">
        <v>654</v>
      </c>
      <c r="M86" s="18">
        <v>9435857226</v>
      </c>
      <c r="N86" s="18" t="s">
        <v>655</v>
      </c>
      <c r="O86" s="18">
        <v>8822321388</v>
      </c>
      <c r="P86" s="24">
        <v>43482</v>
      </c>
      <c r="Q86" s="18" t="s">
        <v>106</v>
      </c>
      <c r="R86" s="18">
        <v>21</v>
      </c>
      <c r="S86" s="18" t="s">
        <v>150</v>
      </c>
      <c r="T86" s="18"/>
    </row>
    <row r="87" spans="1:20">
      <c r="A87" s="4">
        <v>83</v>
      </c>
      <c r="B87" s="17" t="s">
        <v>67</v>
      </c>
      <c r="C87" s="18" t="s">
        <v>657</v>
      </c>
      <c r="D87" s="18" t="s">
        <v>27</v>
      </c>
      <c r="E87" s="19">
        <v>18120614904</v>
      </c>
      <c r="F87" s="18" t="s">
        <v>88</v>
      </c>
      <c r="G87" s="19">
        <v>40</v>
      </c>
      <c r="H87" s="19">
        <v>32</v>
      </c>
      <c r="I87" s="17">
        <f t="shared" si="5"/>
        <v>72</v>
      </c>
      <c r="J87" s="18">
        <v>7896680864</v>
      </c>
      <c r="K87" s="18" t="s">
        <v>653</v>
      </c>
      <c r="L87" s="18" t="s">
        <v>654</v>
      </c>
      <c r="M87" s="18">
        <v>9435857226</v>
      </c>
      <c r="N87" s="18" t="s">
        <v>655</v>
      </c>
      <c r="O87" s="18">
        <v>8822321388</v>
      </c>
      <c r="P87" s="24">
        <v>43483</v>
      </c>
      <c r="Q87" s="18" t="s">
        <v>107</v>
      </c>
      <c r="R87" s="18">
        <v>21</v>
      </c>
      <c r="S87" s="18" t="s">
        <v>150</v>
      </c>
      <c r="T87" s="18"/>
    </row>
    <row r="88" spans="1:20">
      <c r="A88" s="4">
        <v>84</v>
      </c>
      <c r="B88" s="17" t="s">
        <v>67</v>
      </c>
      <c r="C88" s="18" t="s">
        <v>657</v>
      </c>
      <c r="D88" s="18" t="s">
        <v>27</v>
      </c>
      <c r="E88" s="19">
        <v>18120614803</v>
      </c>
      <c r="F88" s="18" t="s">
        <v>90</v>
      </c>
      <c r="G88" s="19">
        <v>60</v>
      </c>
      <c r="H88" s="19">
        <v>62</v>
      </c>
      <c r="I88" s="17">
        <f t="shared" si="5"/>
        <v>122</v>
      </c>
      <c r="J88" s="18">
        <v>9854476584</v>
      </c>
      <c r="K88" s="18" t="s">
        <v>653</v>
      </c>
      <c r="L88" s="18" t="s">
        <v>654</v>
      </c>
      <c r="M88" s="18">
        <v>9435857226</v>
      </c>
      <c r="N88" s="18" t="s">
        <v>655</v>
      </c>
      <c r="O88" s="18">
        <v>8822321388</v>
      </c>
      <c r="P88" s="24">
        <v>43483</v>
      </c>
      <c r="Q88" s="18" t="s">
        <v>107</v>
      </c>
      <c r="R88" s="18">
        <v>21</v>
      </c>
      <c r="S88" s="18" t="s">
        <v>150</v>
      </c>
      <c r="T88" s="18"/>
    </row>
    <row r="89" spans="1:20">
      <c r="A89" s="4">
        <v>85</v>
      </c>
      <c r="B89" s="17" t="s">
        <v>67</v>
      </c>
      <c r="C89" s="18" t="s">
        <v>658</v>
      </c>
      <c r="D89" s="18" t="s">
        <v>27</v>
      </c>
      <c r="E89" s="19">
        <v>18120614502</v>
      </c>
      <c r="F89" s="18" t="s">
        <v>85</v>
      </c>
      <c r="G89" s="19">
        <v>31</v>
      </c>
      <c r="H89" s="19">
        <v>32</v>
      </c>
      <c r="I89" s="17">
        <f>+G89+H89</f>
        <v>63</v>
      </c>
      <c r="J89" s="18">
        <v>8474074902</v>
      </c>
      <c r="K89" s="18" t="s">
        <v>653</v>
      </c>
      <c r="L89" s="18" t="s">
        <v>659</v>
      </c>
      <c r="M89" s="18">
        <v>8486316673</v>
      </c>
      <c r="N89" s="18" t="s">
        <v>660</v>
      </c>
      <c r="O89" s="18">
        <v>8474074902</v>
      </c>
      <c r="P89" s="24">
        <v>43484</v>
      </c>
      <c r="Q89" s="18" t="s">
        <v>108</v>
      </c>
      <c r="R89" s="18">
        <v>21</v>
      </c>
      <c r="S89" s="18" t="s">
        <v>150</v>
      </c>
      <c r="T89" s="18"/>
    </row>
    <row r="90" spans="1:20">
      <c r="A90" s="4">
        <v>86</v>
      </c>
      <c r="B90" s="17" t="s">
        <v>67</v>
      </c>
      <c r="C90" s="18" t="s">
        <v>658</v>
      </c>
      <c r="D90" s="18" t="s">
        <v>29</v>
      </c>
      <c r="E90" s="19">
        <v>5</v>
      </c>
      <c r="F90" s="18" t="s">
        <v>84</v>
      </c>
      <c r="G90" s="19">
        <v>21</v>
      </c>
      <c r="H90" s="19">
        <v>16</v>
      </c>
      <c r="I90" s="17">
        <f>+G90+H90</f>
        <v>37</v>
      </c>
      <c r="J90" s="18">
        <v>8474074902</v>
      </c>
      <c r="K90" s="18" t="s">
        <v>653</v>
      </c>
      <c r="L90" s="18" t="s">
        <v>659</v>
      </c>
      <c r="M90" s="18">
        <v>8486316673</v>
      </c>
      <c r="N90" s="18" t="s">
        <v>660</v>
      </c>
      <c r="O90" s="18">
        <v>8474074902</v>
      </c>
      <c r="P90" s="24">
        <v>43484</v>
      </c>
      <c r="Q90" s="18" t="s">
        <v>108</v>
      </c>
      <c r="R90" s="18">
        <v>21</v>
      </c>
      <c r="S90" s="18" t="s">
        <v>150</v>
      </c>
      <c r="T90" s="18"/>
    </row>
    <row r="91" spans="1:20">
      <c r="A91" s="4">
        <v>87</v>
      </c>
      <c r="B91" s="17" t="s">
        <v>67</v>
      </c>
      <c r="C91" s="18" t="s">
        <v>661</v>
      </c>
      <c r="D91" s="18" t="s">
        <v>27</v>
      </c>
      <c r="E91" s="19">
        <v>18120614501</v>
      </c>
      <c r="F91" s="18" t="s">
        <v>85</v>
      </c>
      <c r="G91" s="19">
        <v>32</v>
      </c>
      <c r="H91" s="19">
        <v>28</v>
      </c>
      <c r="I91" s="17">
        <f t="shared" ref="I91:I106" si="6">+G91+H91</f>
        <v>60</v>
      </c>
      <c r="J91" s="18">
        <v>8133055275</v>
      </c>
      <c r="K91" s="18" t="s">
        <v>653</v>
      </c>
      <c r="L91" s="18" t="s">
        <v>659</v>
      </c>
      <c r="M91" s="18">
        <v>8486316673</v>
      </c>
      <c r="N91" s="18" t="s">
        <v>660</v>
      </c>
      <c r="O91" s="18">
        <v>8474074902</v>
      </c>
      <c r="P91" s="24">
        <v>43486</v>
      </c>
      <c r="Q91" s="18" t="s">
        <v>109</v>
      </c>
      <c r="R91" s="18">
        <v>21</v>
      </c>
      <c r="S91" s="18" t="s">
        <v>150</v>
      </c>
      <c r="T91" s="18"/>
    </row>
    <row r="92" spans="1:20">
      <c r="A92" s="4">
        <v>88</v>
      </c>
      <c r="B92" s="17" t="s">
        <v>67</v>
      </c>
      <c r="C92" s="18" t="s">
        <v>662</v>
      </c>
      <c r="D92" s="18" t="s">
        <v>29</v>
      </c>
      <c r="E92" s="19">
        <v>365</v>
      </c>
      <c r="F92" s="18" t="s">
        <v>84</v>
      </c>
      <c r="G92" s="19">
        <v>22</v>
      </c>
      <c r="H92" s="19">
        <v>16</v>
      </c>
      <c r="I92" s="17">
        <f t="shared" si="6"/>
        <v>38</v>
      </c>
      <c r="J92" s="18">
        <v>8133055275</v>
      </c>
      <c r="K92" s="18" t="s">
        <v>653</v>
      </c>
      <c r="L92" s="18" t="s">
        <v>659</v>
      </c>
      <c r="M92" s="18">
        <v>8486316673</v>
      </c>
      <c r="N92" s="18" t="s">
        <v>660</v>
      </c>
      <c r="O92" s="18">
        <v>8474074902</v>
      </c>
      <c r="P92" s="24">
        <v>43486</v>
      </c>
      <c r="Q92" s="18" t="s">
        <v>109</v>
      </c>
      <c r="R92" s="18">
        <v>21</v>
      </c>
      <c r="S92" s="18" t="s">
        <v>150</v>
      </c>
      <c r="T92" s="18"/>
    </row>
    <row r="93" spans="1:20">
      <c r="A93" s="4">
        <v>89</v>
      </c>
      <c r="B93" s="17" t="s">
        <v>67</v>
      </c>
      <c r="C93" s="18" t="s">
        <v>663</v>
      </c>
      <c r="D93" s="18" t="s">
        <v>29</v>
      </c>
      <c r="E93" s="19">
        <v>6</v>
      </c>
      <c r="F93" s="18" t="s">
        <v>84</v>
      </c>
      <c r="G93" s="19">
        <v>20</v>
      </c>
      <c r="H93" s="19">
        <v>17</v>
      </c>
      <c r="I93" s="17">
        <f t="shared" si="6"/>
        <v>37</v>
      </c>
      <c r="J93" s="18">
        <v>7896746080</v>
      </c>
      <c r="K93" s="18" t="s">
        <v>653</v>
      </c>
      <c r="L93" s="18" t="s">
        <v>659</v>
      </c>
      <c r="M93" s="18">
        <v>8486316673</v>
      </c>
      <c r="N93" s="18" t="s">
        <v>664</v>
      </c>
      <c r="O93" s="18">
        <v>7896746080</v>
      </c>
      <c r="P93" s="24">
        <v>43487</v>
      </c>
      <c r="Q93" s="18" t="s">
        <v>104</v>
      </c>
      <c r="R93" s="18">
        <v>21</v>
      </c>
      <c r="S93" s="18" t="s">
        <v>150</v>
      </c>
      <c r="T93" s="18"/>
    </row>
    <row r="94" spans="1:20">
      <c r="A94" s="4">
        <v>90</v>
      </c>
      <c r="B94" s="17" t="s">
        <v>67</v>
      </c>
      <c r="C94" s="18" t="s">
        <v>665</v>
      </c>
      <c r="D94" s="18" t="s">
        <v>29</v>
      </c>
      <c r="E94" s="19">
        <v>131</v>
      </c>
      <c r="F94" s="18" t="s">
        <v>84</v>
      </c>
      <c r="G94" s="19">
        <v>21</v>
      </c>
      <c r="H94" s="19">
        <v>20</v>
      </c>
      <c r="I94" s="17">
        <f t="shared" si="6"/>
        <v>41</v>
      </c>
      <c r="J94" s="18">
        <v>7896746080</v>
      </c>
      <c r="K94" s="18" t="s">
        <v>653</v>
      </c>
      <c r="L94" s="18" t="s">
        <v>659</v>
      </c>
      <c r="M94" s="18">
        <v>8486316673</v>
      </c>
      <c r="N94" s="18" t="s">
        <v>664</v>
      </c>
      <c r="O94" s="18">
        <v>7896746080</v>
      </c>
      <c r="P94" s="24">
        <v>43487</v>
      </c>
      <c r="Q94" s="18" t="s">
        <v>104</v>
      </c>
      <c r="R94" s="18">
        <v>21</v>
      </c>
      <c r="S94" s="18" t="s">
        <v>150</v>
      </c>
      <c r="T94" s="18"/>
    </row>
    <row r="95" spans="1:20">
      <c r="A95" s="4">
        <v>91</v>
      </c>
      <c r="B95" s="17" t="s">
        <v>67</v>
      </c>
      <c r="C95" s="18" t="s">
        <v>666</v>
      </c>
      <c r="D95" s="18" t="s">
        <v>27</v>
      </c>
      <c r="E95" s="19">
        <v>18120614601</v>
      </c>
      <c r="F95" s="18" t="s">
        <v>85</v>
      </c>
      <c r="G95" s="19">
        <v>34</v>
      </c>
      <c r="H95" s="19">
        <v>26</v>
      </c>
      <c r="I95" s="17">
        <f t="shared" si="6"/>
        <v>60</v>
      </c>
      <c r="J95" s="18">
        <v>9435283865</v>
      </c>
      <c r="K95" s="18" t="s">
        <v>653</v>
      </c>
      <c r="L95" s="18" t="s">
        <v>659</v>
      </c>
      <c r="M95" s="18">
        <v>8486316673</v>
      </c>
      <c r="N95" s="18" t="s">
        <v>664</v>
      </c>
      <c r="O95" s="18">
        <v>7896746080</v>
      </c>
      <c r="P95" s="24">
        <v>43488</v>
      </c>
      <c r="Q95" s="18" t="s">
        <v>105</v>
      </c>
      <c r="R95" s="18">
        <v>21</v>
      </c>
      <c r="S95" s="18" t="s">
        <v>150</v>
      </c>
      <c r="T95" s="18"/>
    </row>
    <row r="96" spans="1:20">
      <c r="A96" s="4">
        <v>92</v>
      </c>
      <c r="B96" s="17" t="s">
        <v>67</v>
      </c>
      <c r="C96" s="18" t="s">
        <v>667</v>
      </c>
      <c r="D96" s="18" t="s">
        <v>29</v>
      </c>
      <c r="E96" s="19">
        <v>144</v>
      </c>
      <c r="F96" s="18" t="s">
        <v>84</v>
      </c>
      <c r="G96" s="19">
        <v>20</v>
      </c>
      <c r="H96" s="19">
        <v>22</v>
      </c>
      <c r="I96" s="17">
        <f t="shared" si="6"/>
        <v>42</v>
      </c>
      <c r="J96" s="18">
        <v>9435283865</v>
      </c>
      <c r="K96" s="18" t="s">
        <v>653</v>
      </c>
      <c r="L96" s="18" t="s">
        <v>659</v>
      </c>
      <c r="M96" s="18">
        <v>8486316673</v>
      </c>
      <c r="N96" s="18" t="s">
        <v>664</v>
      </c>
      <c r="O96" s="18">
        <v>7896746080</v>
      </c>
      <c r="P96" s="24">
        <v>43488</v>
      </c>
      <c r="Q96" s="18" t="s">
        <v>105</v>
      </c>
      <c r="R96" s="18">
        <v>21</v>
      </c>
      <c r="S96" s="18" t="s">
        <v>150</v>
      </c>
      <c r="T96" s="18"/>
    </row>
    <row r="97" spans="1:20">
      <c r="A97" s="4">
        <v>93</v>
      </c>
      <c r="B97" s="17" t="s">
        <v>67</v>
      </c>
      <c r="C97" s="18" t="s">
        <v>668</v>
      </c>
      <c r="D97" s="18" t="s">
        <v>29</v>
      </c>
      <c r="E97" s="19">
        <v>82</v>
      </c>
      <c r="F97" s="18" t="s">
        <v>84</v>
      </c>
      <c r="G97" s="19">
        <v>20</v>
      </c>
      <c r="H97" s="19">
        <v>18</v>
      </c>
      <c r="I97" s="17">
        <f t="shared" si="6"/>
        <v>38</v>
      </c>
      <c r="J97" s="18">
        <v>9435283865</v>
      </c>
      <c r="K97" s="18" t="s">
        <v>653</v>
      </c>
      <c r="L97" s="18" t="s">
        <v>659</v>
      </c>
      <c r="M97" s="18">
        <v>8486316673</v>
      </c>
      <c r="N97" s="18" t="s">
        <v>664</v>
      </c>
      <c r="O97" s="18">
        <v>7896746080</v>
      </c>
      <c r="P97" s="24">
        <v>43489</v>
      </c>
      <c r="Q97" s="18" t="s">
        <v>106</v>
      </c>
      <c r="R97" s="18">
        <v>21</v>
      </c>
      <c r="S97" s="18" t="s">
        <v>150</v>
      </c>
      <c r="T97" s="18"/>
    </row>
    <row r="98" spans="1:20">
      <c r="A98" s="4">
        <v>94</v>
      </c>
      <c r="B98" s="17" t="s">
        <v>67</v>
      </c>
      <c r="C98" s="18" t="s">
        <v>669</v>
      </c>
      <c r="D98" s="18" t="s">
        <v>27</v>
      </c>
      <c r="E98" s="19">
        <v>18120614707</v>
      </c>
      <c r="F98" s="18" t="s">
        <v>85</v>
      </c>
      <c r="G98" s="19">
        <v>25</v>
      </c>
      <c r="H98" s="19">
        <v>22</v>
      </c>
      <c r="I98" s="17">
        <f t="shared" si="6"/>
        <v>47</v>
      </c>
      <c r="J98" s="18">
        <v>9435283865</v>
      </c>
      <c r="K98" s="18" t="s">
        <v>653</v>
      </c>
      <c r="L98" s="18" t="s">
        <v>659</v>
      </c>
      <c r="M98" s="18">
        <v>8486316673</v>
      </c>
      <c r="N98" s="18" t="s">
        <v>664</v>
      </c>
      <c r="O98" s="18">
        <v>7896746080</v>
      </c>
      <c r="P98" s="24">
        <v>43489</v>
      </c>
      <c r="Q98" s="18" t="s">
        <v>106</v>
      </c>
      <c r="R98" s="18">
        <v>21</v>
      </c>
      <c r="S98" s="18" t="s">
        <v>150</v>
      </c>
      <c r="T98" s="18"/>
    </row>
    <row r="99" spans="1:20">
      <c r="A99" s="4">
        <v>95</v>
      </c>
      <c r="B99" s="17" t="s">
        <v>67</v>
      </c>
      <c r="C99" s="18" t="s">
        <v>670</v>
      </c>
      <c r="D99" s="18" t="s">
        <v>27</v>
      </c>
      <c r="E99" s="19">
        <v>18120614211</v>
      </c>
      <c r="F99" s="18" t="s">
        <v>85</v>
      </c>
      <c r="G99" s="19">
        <v>20</v>
      </c>
      <c r="H99" s="19">
        <v>15</v>
      </c>
      <c r="I99" s="17">
        <f t="shared" si="6"/>
        <v>35</v>
      </c>
      <c r="J99" s="18">
        <v>9435283865</v>
      </c>
      <c r="K99" s="18" t="s">
        <v>653</v>
      </c>
      <c r="L99" s="18" t="s">
        <v>659</v>
      </c>
      <c r="M99" s="18">
        <v>8486316673</v>
      </c>
      <c r="N99" s="18" t="s">
        <v>664</v>
      </c>
      <c r="O99" s="18">
        <v>7896746080</v>
      </c>
      <c r="P99" s="24">
        <v>43490</v>
      </c>
      <c r="Q99" s="18" t="s">
        <v>107</v>
      </c>
      <c r="R99" s="18">
        <v>21</v>
      </c>
      <c r="S99" s="18" t="s">
        <v>150</v>
      </c>
      <c r="T99" s="18"/>
    </row>
    <row r="100" spans="1:20">
      <c r="A100" s="4">
        <v>96</v>
      </c>
      <c r="B100" s="17" t="s">
        <v>67</v>
      </c>
      <c r="C100" s="18" t="s">
        <v>671</v>
      </c>
      <c r="D100" s="18" t="s">
        <v>29</v>
      </c>
      <c r="E100" s="19">
        <v>133</v>
      </c>
      <c r="F100" s="18" t="s">
        <v>84</v>
      </c>
      <c r="G100" s="19">
        <v>25</v>
      </c>
      <c r="H100" s="19">
        <v>21</v>
      </c>
      <c r="I100" s="17">
        <f t="shared" si="6"/>
        <v>46</v>
      </c>
      <c r="J100" s="18">
        <v>8822903610</v>
      </c>
      <c r="K100" s="18" t="s">
        <v>653</v>
      </c>
      <c r="L100" s="18" t="s">
        <v>659</v>
      </c>
      <c r="M100" s="18">
        <v>8486316673</v>
      </c>
      <c r="N100" s="18" t="s">
        <v>672</v>
      </c>
      <c r="O100" s="18">
        <v>8822903610</v>
      </c>
      <c r="P100" s="24">
        <v>43490</v>
      </c>
      <c r="Q100" s="18" t="s">
        <v>107</v>
      </c>
      <c r="R100" s="18">
        <v>21</v>
      </c>
      <c r="S100" s="18" t="s">
        <v>150</v>
      </c>
      <c r="T100" s="18"/>
    </row>
    <row r="101" spans="1:20">
      <c r="A101" s="4">
        <v>97</v>
      </c>
      <c r="B101" s="17" t="s">
        <v>67</v>
      </c>
      <c r="C101" s="18" t="s">
        <v>671</v>
      </c>
      <c r="D101" s="18" t="s">
        <v>27</v>
      </c>
      <c r="E101" s="19">
        <v>18120614703</v>
      </c>
      <c r="F101" s="18" t="s">
        <v>85</v>
      </c>
      <c r="G101" s="19">
        <v>30</v>
      </c>
      <c r="H101" s="19">
        <v>22</v>
      </c>
      <c r="I101" s="17">
        <f t="shared" si="6"/>
        <v>52</v>
      </c>
      <c r="J101" s="18">
        <v>8822903610</v>
      </c>
      <c r="K101" s="18" t="s">
        <v>653</v>
      </c>
      <c r="L101" s="18" t="s">
        <v>659</v>
      </c>
      <c r="M101" s="18">
        <v>8486316673</v>
      </c>
      <c r="N101" s="18" t="s">
        <v>672</v>
      </c>
      <c r="O101" s="18">
        <v>8822903610</v>
      </c>
      <c r="P101" s="24">
        <v>43493</v>
      </c>
      <c r="Q101" s="18" t="s">
        <v>109</v>
      </c>
      <c r="R101" s="18">
        <v>21</v>
      </c>
      <c r="S101" s="18" t="s">
        <v>150</v>
      </c>
      <c r="T101" s="18"/>
    </row>
    <row r="102" spans="1:20">
      <c r="A102" s="4">
        <v>98</v>
      </c>
      <c r="B102" s="17" t="s">
        <v>67</v>
      </c>
      <c r="C102" s="18" t="s">
        <v>673</v>
      </c>
      <c r="D102" s="18" t="s">
        <v>27</v>
      </c>
      <c r="E102" s="19">
        <v>18120614212</v>
      </c>
      <c r="F102" s="18" t="s">
        <v>89</v>
      </c>
      <c r="G102" s="19">
        <v>60</v>
      </c>
      <c r="H102" s="19">
        <v>52</v>
      </c>
      <c r="I102" s="17">
        <f t="shared" si="6"/>
        <v>112</v>
      </c>
      <c r="J102" s="18">
        <v>9678713425</v>
      </c>
      <c r="K102" s="18" t="s">
        <v>653</v>
      </c>
      <c r="L102" s="18" t="s">
        <v>654</v>
      </c>
      <c r="M102" s="18">
        <v>9435857226</v>
      </c>
      <c r="N102" s="18" t="s">
        <v>674</v>
      </c>
      <c r="O102" s="18">
        <v>9678713425</v>
      </c>
      <c r="P102" s="24">
        <v>43493</v>
      </c>
      <c r="Q102" s="18" t="s">
        <v>109</v>
      </c>
      <c r="R102" s="18">
        <v>21</v>
      </c>
      <c r="S102" s="18" t="s">
        <v>150</v>
      </c>
      <c r="T102" s="18"/>
    </row>
    <row r="103" spans="1:20">
      <c r="A103" s="4">
        <v>99</v>
      </c>
      <c r="B103" s="17" t="s">
        <v>67</v>
      </c>
      <c r="C103" s="18" t="s">
        <v>673</v>
      </c>
      <c r="D103" s="18" t="s">
        <v>27</v>
      </c>
      <c r="E103" s="19">
        <v>18120614702</v>
      </c>
      <c r="F103" s="18" t="s">
        <v>88</v>
      </c>
      <c r="G103" s="19">
        <v>52</v>
      </c>
      <c r="H103" s="19">
        <v>37</v>
      </c>
      <c r="I103" s="17">
        <f t="shared" si="6"/>
        <v>89</v>
      </c>
      <c r="J103" s="18">
        <v>7896514799</v>
      </c>
      <c r="K103" s="18" t="s">
        <v>653</v>
      </c>
      <c r="L103" s="18" t="s">
        <v>654</v>
      </c>
      <c r="M103" s="18">
        <v>9435857226</v>
      </c>
      <c r="N103" s="18" t="s">
        <v>674</v>
      </c>
      <c r="O103" s="18">
        <v>9678713425</v>
      </c>
      <c r="P103" s="24">
        <v>43494</v>
      </c>
      <c r="Q103" s="18" t="s">
        <v>104</v>
      </c>
      <c r="R103" s="18">
        <v>21</v>
      </c>
      <c r="S103" s="18" t="s">
        <v>150</v>
      </c>
      <c r="T103" s="18"/>
    </row>
    <row r="104" spans="1:20">
      <c r="A104" s="4">
        <v>100</v>
      </c>
      <c r="B104" s="17" t="s">
        <v>67</v>
      </c>
      <c r="C104" s="18" t="s">
        <v>675</v>
      </c>
      <c r="D104" s="18" t="s">
        <v>27</v>
      </c>
      <c r="E104" s="19">
        <v>18120614705</v>
      </c>
      <c r="F104" s="18" t="s">
        <v>85</v>
      </c>
      <c r="G104" s="19">
        <v>32</v>
      </c>
      <c r="H104" s="19">
        <v>36</v>
      </c>
      <c r="I104" s="17">
        <f t="shared" si="6"/>
        <v>68</v>
      </c>
      <c r="J104" s="18">
        <v>9678713425</v>
      </c>
      <c r="K104" s="18" t="s">
        <v>653</v>
      </c>
      <c r="L104" s="18" t="s">
        <v>654</v>
      </c>
      <c r="M104" s="18">
        <v>9435857226</v>
      </c>
      <c r="N104" s="18" t="s">
        <v>674</v>
      </c>
      <c r="O104" s="18">
        <v>9678713425</v>
      </c>
      <c r="P104" s="24">
        <v>43494</v>
      </c>
      <c r="Q104" s="18" t="s">
        <v>104</v>
      </c>
      <c r="R104" s="18">
        <v>21</v>
      </c>
      <c r="S104" s="18" t="s">
        <v>150</v>
      </c>
      <c r="T104" s="18"/>
    </row>
    <row r="105" spans="1:20">
      <c r="A105" s="4">
        <v>101</v>
      </c>
      <c r="B105" s="17" t="s">
        <v>67</v>
      </c>
      <c r="C105" s="18" t="s">
        <v>676</v>
      </c>
      <c r="D105" s="18" t="s">
        <v>29</v>
      </c>
      <c r="E105" s="19">
        <v>85</v>
      </c>
      <c r="F105" s="18" t="s">
        <v>84</v>
      </c>
      <c r="G105" s="19">
        <v>18</v>
      </c>
      <c r="H105" s="19">
        <v>20</v>
      </c>
      <c r="I105" s="17">
        <f t="shared" si="6"/>
        <v>38</v>
      </c>
      <c r="J105" s="18">
        <v>9707899362</v>
      </c>
      <c r="K105" s="18" t="s">
        <v>653</v>
      </c>
      <c r="L105" s="18" t="s">
        <v>654</v>
      </c>
      <c r="M105" s="18">
        <v>9435857226</v>
      </c>
      <c r="N105" s="18" t="s">
        <v>674</v>
      </c>
      <c r="O105" s="18">
        <v>9678713425</v>
      </c>
      <c r="P105" s="24">
        <v>43495</v>
      </c>
      <c r="Q105" s="18" t="s">
        <v>105</v>
      </c>
      <c r="R105" s="18">
        <v>21</v>
      </c>
      <c r="S105" s="18" t="s">
        <v>150</v>
      </c>
      <c r="T105" s="18"/>
    </row>
    <row r="106" spans="1:20">
      <c r="A106" s="4">
        <v>102</v>
      </c>
      <c r="B106" s="17" t="s">
        <v>67</v>
      </c>
      <c r="C106" s="18" t="s">
        <v>677</v>
      </c>
      <c r="D106" s="18" t="s">
        <v>29</v>
      </c>
      <c r="E106" s="19">
        <v>139</v>
      </c>
      <c r="F106" s="18" t="s">
        <v>84</v>
      </c>
      <c r="G106" s="19">
        <v>22</v>
      </c>
      <c r="H106" s="19">
        <v>21</v>
      </c>
      <c r="I106" s="17">
        <f t="shared" si="6"/>
        <v>43</v>
      </c>
      <c r="J106" s="18">
        <v>9678713425</v>
      </c>
      <c r="K106" s="18" t="s">
        <v>653</v>
      </c>
      <c r="L106" s="18" t="s">
        <v>654</v>
      </c>
      <c r="M106" s="18">
        <v>9435857226</v>
      </c>
      <c r="N106" s="18" t="s">
        <v>674</v>
      </c>
      <c r="O106" s="18">
        <v>9678713425</v>
      </c>
      <c r="P106" s="24">
        <v>43495</v>
      </c>
      <c r="Q106" s="18" t="s">
        <v>105</v>
      </c>
      <c r="R106" s="18">
        <v>21</v>
      </c>
      <c r="S106" s="18" t="s">
        <v>150</v>
      </c>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58"/>
      <c r="D112" s="58"/>
      <c r="E112" s="59"/>
      <c r="F112" s="58"/>
      <c r="G112" s="65"/>
      <c r="H112" s="65"/>
      <c r="I112" s="71"/>
      <c r="J112" s="58"/>
      <c r="K112" s="64"/>
      <c r="L112" s="51"/>
      <c r="M112" s="51"/>
      <c r="N112" s="18"/>
      <c r="O112" s="18"/>
      <c r="P112" s="24"/>
      <c r="Q112" s="18"/>
      <c r="R112" s="18"/>
      <c r="S112" s="18"/>
      <c r="T112" s="18"/>
    </row>
    <row r="113" spans="1:20">
      <c r="A113" s="4">
        <v>109</v>
      </c>
      <c r="B113" s="17"/>
      <c r="C113" s="58"/>
      <c r="D113" s="58"/>
      <c r="E113" s="59"/>
      <c r="F113" s="58"/>
      <c r="G113" s="65"/>
      <c r="H113" s="65"/>
      <c r="I113" s="71"/>
      <c r="J113" s="58"/>
      <c r="K113" s="64"/>
      <c r="L113" s="51"/>
      <c r="M113" s="51"/>
      <c r="N113" s="18"/>
      <c r="O113" s="18"/>
      <c r="P113" s="24"/>
      <c r="Q113" s="18"/>
      <c r="R113" s="18"/>
      <c r="S113" s="18"/>
      <c r="T113" s="18"/>
    </row>
    <row r="114" spans="1:20">
      <c r="A114" s="4">
        <v>110</v>
      </c>
      <c r="B114" s="17"/>
      <c r="C114" s="58"/>
      <c r="D114" s="58"/>
      <c r="E114" s="59"/>
      <c r="F114" s="58"/>
      <c r="G114" s="65"/>
      <c r="H114" s="65"/>
      <c r="I114" s="71"/>
      <c r="J114" s="58"/>
      <c r="K114" s="64"/>
      <c r="L114" s="51"/>
      <c r="M114" s="51"/>
      <c r="N114" s="18"/>
      <c r="O114" s="18"/>
      <c r="P114" s="24"/>
      <c r="Q114" s="18"/>
      <c r="R114" s="18"/>
      <c r="S114" s="18"/>
      <c r="T114" s="18"/>
    </row>
    <row r="115" spans="1:20">
      <c r="A115" s="4">
        <v>111</v>
      </c>
      <c r="B115" s="17"/>
      <c r="C115" s="58"/>
      <c r="D115" s="58"/>
      <c r="E115" s="59"/>
      <c r="F115" s="58"/>
      <c r="G115" s="65"/>
      <c r="H115" s="65"/>
      <c r="I115" s="71"/>
      <c r="J115" s="58"/>
      <c r="K115" s="64"/>
      <c r="L115" s="51"/>
      <c r="M115" s="51"/>
      <c r="N115" s="18"/>
      <c r="O115" s="18"/>
      <c r="P115" s="24"/>
      <c r="Q115" s="18"/>
      <c r="R115" s="18"/>
      <c r="S115" s="18"/>
      <c r="T115" s="18"/>
    </row>
    <row r="116" spans="1:20">
      <c r="A116" s="4">
        <v>112</v>
      </c>
      <c r="B116" s="17"/>
      <c r="C116" s="18"/>
      <c r="D116" s="18"/>
      <c r="E116" s="19"/>
      <c r="F116" s="18"/>
      <c r="G116" s="19"/>
      <c r="H116" s="19"/>
      <c r="I116" s="17"/>
      <c r="J116" s="18"/>
      <c r="K116" s="18"/>
      <c r="L116" s="58"/>
      <c r="M116" s="58"/>
      <c r="N116" s="18"/>
      <c r="O116" s="18"/>
      <c r="P116" s="24"/>
      <c r="Q116" s="18"/>
      <c r="R116" s="18"/>
      <c r="S116" s="18"/>
      <c r="T116" s="18"/>
    </row>
    <row r="117" spans="1:20">
      <c r="A117" s="4">
        <v>113</v>
      </c>
      <c r="B117" s="17"/>
      <c r="C117" s="18"/>
      <c r="D117" s="18"/>
      <c r="E117" s="19"/>
      <c r="F117" s="18"/>
      <c r="G117" s="65"/>
      <c r="H117" s="65"/>
      <c r="I117" s="71"/>
      <c r="J117" s="18"/>
      <c r="K117" s="18"/>
      <c r="L117" s="18"/>
      <c r="M117" s="18"/>
      <c r="N117" s="18"/>
      <c r="O117" s="18"/>
      <c r="P117" s="24"/>
      <c r="Q117" s="18"/>
      <c r="R117" s="18"/>
      <c r="S117" s="18"/>
      <c r="T117" s="18"/>
    </row>
    <row r="118" spans="1:20">
      <c r="A118" s="4">
        <v>114</v>
      </c>
      <c r="B118" s="17"/>
      <c r="C118" s="18"/>
      <c r="D118" s="18"/>
      <c r="E118" s="19"/>
      <c r="F118" s="18"/>
      <c r="G118" s="65"/>
      <c r="H118" s="65"/>
      <c r="I118" s="71"/>
      <c r="J118" s="18"/>
      <c r="K118" s="18"/>
      <c r="L118" s="18"/>
      <c r="M118" s="18"/>
      <c r="N118" s="18"/>
      <c r="O118" s="18"/>
      <c r="P118" s="24"/>
      <c r="Q118" s="18"/>
      <c r="R118" s="18"/>
      <c r="S118" s="18"/>
      <c r="T118" s="18"/>
    </row>
    <row r="119" spans="1:20">
      <c r="A119" s="4">
        <v>115</v>
      </c>
      <c r="B119" s="17"/>
      <c r="C119" s="18"/>
      <c r="D119" s="18"/>
      <c r="E119" s="19"/>
      <c r="F119" s="18"/>
      <c r="G119" s="65"/>
      <c r="H119" s="65"/>
      <c r="I119" s="71"/>
      <c r="J119" s="18"/>
      <c r="K119" s="18"/>
      <c r="L119" s="18"/>
      <c r="M119" s="18"/>
      <c r="N119" s="18"/>
      <c r="O119" s="18"/>
      <c r="P119" s="24"/>
      <c r="Q119" s="18"/>
      <c r="R119" s="18"/>
      <c r="S119" s="18"/>
      <c r="T119" s="18"/>
    </row>
    <row r="120" spans="1:20">
      <c r="A120" s="4">
        <v>116</v>
      </c>
      <c r="B120" s="17"/>
      <c r="C120" s="18"/>
      <c r="D120" s="18"/>
      <c r="E120" s="19"/>
      <c r="F120" s="18"/>
      <c r="G120" s="65"/>
      <c r="H120" s="65"/>
      <c r="I120" s="71"/>
      <c r="J120" s="18"/>
      <c r="K120" s="18"/>
      <c r="L120" s="18"/>
      <c r="M120" s="18"/>
      <c r="N120" s="18"/>
      <c r="O120" s="18"/>
      <c r="P120" s="24"/>
      <c r="Q120" s="18"/>
      <c r="R120" s="18"/>
      <c r="S120" s="18"/>
      <c r="T120" s="18"/>
    </row>
    <row r="121" spans="1:20">
      <c r="A121" s="4">
        <v>117</v>
      </c>
      <c r="B121" s="17"/>
      <c r="C121" s="18"/>
      <c r="D121" s="18"/>
      <c r="E121" s="19"/>
      <c r="F121" s="18"/>
      <c r="G121" s="65"/>
      <c r="H121" s="65"/>
      <c r="I121" s="71"/>
      <c r="J121" s="18"/>
      <c r="K121" s="18"/>
      <c r="L121" s="18"/>
      <c r="M121" s="18"/>
      <c r="N121" s="18"/>
      <c r="O121" s="18"/>
      <c r="P121" s="24"/>
      <c r="Q121" s="18"/>
      <c r="R121" s="18"/>
      <c r="S121" s="18"/>
      <c r="T121" s="18"/>
    </row>
    <row r="122" spans="1:20">
      <c r="A122" s="4">
        <v>118</v>
      </c>
      <c r="B122" s="17"/>
      <c r="C122" s="18"/>
      <c r="D122" s="18"/>
      <c r="E122" s="19"/>
      <c r="F122" s="18"/>
      <c r="G122" s="65"/>
      <c r="H122" s="65"/>
      <c r="I122" s="71"/>
      <c r="J122" s="18"/>
      <c r="K122" s="18"/>
      <c r="L122" s="18"/>
      <c r="M122" s="18"/>
      <c r="N122" s="18"/>
      <c r="O122" s="18"/>
      <c r="P122" s="24"/>
      <c r="Q122" s="18"/>
      <c r="R122" s="18"/>
      <c r="S122" s="18"/>
      <c r="T122" s="18"/>
    </row>
    <row r="123" spans="1:20">
      <c r="A123" s="4">
        <v>119</v>
      </c>
      <c r="B123" s="17"/>
      <c r="C123" s="18"/>
      <c r="D123" s="18"/>
      <c r="E123" s="19"/>
      <c r="F123" s="18"/>
      <c r="G123" s="65"/>
      <c r="H123" s="65"/>
      <c r="I123" s="71"/>
      <c r="J123" s="18"/>
      <c r="K123" s="18"/>
      <c r="L123" s="18"/>
      <c r="M123" s="18"/>
      <c r="N123" s="18"/>
      <c r="O123" s="18"/>
      <c r="P123" s="24"/>
      <c r="Q123" s="18"/>
      <c r="R123" s="18"/>
      <c r="S123" s="18"/>
      <c r="T123" s="18"/>
    </row>
    <row r="124" spans="1:20">
      <c r="A124" s="4">
        <v>120</v>
      </c>
      <c r="B124" s="17"/>
      <c r="C124" s="18"/>
      <c r="D124" s="18"/>
      <c r="E124" s="19"/>
      <c r="F124" s="18"/>
      <c r="G124" s="65"/>
      <c r="H124" s="65"/>
      <c r="I124" s="71"/>
      <c r="J124" s="18"/>
      <c r="K124" s="18"/>
      <c r="L124" s="18"/>
      <c r="M124" s="18"/>
      <c r="N124" s="18"/>
      <c r="O124" s="18"/>
      <c r="P124" s="24"/>
      <c r="Q124" s="18"/>
      <c r="R124" s="18"/>
      <c r="S124" s="18"/>
      <c r="T124" s="18"/>
    </row>
    <row r="125" spans="1:20">
      <c r="A125" s="4">
        <v>121</v>
      </c>
      <c r="B125" s="17"/>
      <c r="C125" s="18"/>
      <c r="D125" s="18"/>
      <c r="E125" s="19"/>
      <c r="F125" s="18"/>
      <c r="G125" s="65"/>
      <c r="H125" s="65"/>
      <c r="I125" s="71"/>
      <c r="J125" s="18"/>
      <c r="K125" s="18"/>
      <c r="L125" s="18"/>
      <c r="M125" s="18"/>
      <c r="N125" s="18"/>
      <c r="O125" s="18"/>
      <c r="P125" s="24"/>
      <c r="Q125" s="18"/>
      <c r="R125" s="18"/>
      <c r="S125" s="18"/>
      <c r="T125" s="18"/>
    </row>
    <row r="126" spans="1:20">
      <c r="A126" s="4">
        <v>122</v>
      </c>
      <c r="B126" s="17"/>
      <c r="C126" s="18"/>
      <c r="D126" s="18"/>
      <c r="E126" s="19"/>
      <c r="F126" s="18"/>
      <c r="G126" s="65"/>
      <c r="H126" s="65"/>
      <c r="I126" s="71"/>
      <c r="J126" s="18"/>
      <c r="K126" s="18"/>
      <c r="L126" s="18"/>
      <c r="M126" s="18"/>
      <c r="N126" s="18"/>
      <c r="O126" s="18"/>
      <c r="P126" s="24"/>
      <c r="Q126" s="18"/>
      <c r="R126" s="18"/>
      <c r="S126" s="18"/>
      <c r="T126" s="18"/>
    </row>
    <row r="127" spans="1:20">
      <c r="A127" s="4">
        <v>123</v>
      </c>
      <c r="B127" s="17"/>
      <c r="C127" s="18"/>
      <c r="D127" s="18"/>
      <c r="E127" s="19"/>
      <c r="F127" s="18"/>
      <c r="G127" s="19"/>
      <c r="H127" s="19"/>
      <c r="I127" s="68"/>
      <c r="J127" s="18"/>
      <c r="K127" s="18"/>
      <c r="L127" s="18"/>
      <c r="M127" s="18"/>
      <c r="N127" s="18"/>
      <c r="O127" s="18"/>
      <c r="P127" s="24"/>
      <c r="Q127" s="18"/>
      <c r="R127" s="18"/>
      <c r="S127" s="18"/>
      <c r="T127" s="18"/>
    </row>
    <row r="128" spans="1:20">
      <c r="A128" s="4">
        <v>124</v>
      </c>
      <c r="B128" s="17"/>
      <c r="C128" s="18"/>
      <c r="D128" s="18"/>
      <c r="E128" s="19"/>
      <c r="F128" s="18"/>
      <c r="G128" s="19"/>
      <c r="H128" s="19"/>
      <c r="I128" s="68"/>
      <c r="J128" s="18"/>
      <c r="K128" s="18"/>
      <c r="L128" s="18"/>
      <c r="M128" s="18"/>
      <c r="N128" s="18"/>
      <c r="O128" s="18"/>
      <c r="P128" s="24"/>
      <c r="Q128" s="18"/>
      <c r="R128" s="18"/>
      <c r="S128" s="18"/>
      <c r="T128" s="18"/>
    </row>
    <row r="129" spans="1:20">
      <c r="A129" s="4">
        <v>125</v>
      </c>
      <c r="B129" s="17"/>
      <c r="C129" s="18"/>
      <c r="D129" s="18"/>
      <c r="E129" s="19"/>
      <c r="F129" s="18"/>
      <c r="G129" s="19"/>
      <c r="H129" s="19"/>
      <c r="I129" s="68"/>
      <c r="J129" s="18"/>
      <c r="K129" s="18"/>
      <c r="L129" s="18"/>
      <c r="M129" s="18"/>
      <c r="N129" s="18"/>
      <c r="O129" s="18"/>
      <c r="P129" s="24"/>
      <c r="Q129" s="18"/>
      <c r="R129" s="18"/>
      <c r="S129" s="18"/>
      <c r="T129" s="18"/>
    </row>
    <row r="130" spans="1:20">
      <c r="A130" s="4">
        <v>126</v>
      </c>
      <c r="B130" s="17"/>
      <c r="C130" s="18"/>
      <c r="D130" s="58"/>
      <c r="E130" s="78"/>
      <c r="F130" s="58"/>
      <c r="G130" s="65"/>
      <c r="H130" s="65"/>
      <c r="I130" s="71"/>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ref="I149:I164" si="7">+G149+H149</f>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7"/>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7"/>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7"/>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7"/>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7"/>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7"/>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7"/>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7"/>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7"/>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7"/>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7"/>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7"/>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7"/>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7"/>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7"/>
        <v>0</v>
      </c>
      <c r="J164" s="18"/>
      <c r="K164" s="18"/>
      <c r="L164" s="18"/>
      <c r="M164" s="18"/>
      <c r="N164" s="18"/>
      <c r="O164" s="18"/>
      <c r="P164" s="24"/>
      <c r="Q164" s="18"/>
      <c r="R164" s="18"/>
      <c r="S164" s="18"/>
      <c r="T164" s="18"/>
    </row>
    <row r="165" spans="1:20">
      <c r="A165" s="21" t="s">
        <v>11</v>
      </c>
      <c r="B165" s="41"/>
      <c r="C165" s="21">
        <f>COUNTIFS(C5:C164,"*")</f>
        <v>102</v>
      </c>
      <c r="D165" s="21"/>
      <c r="E165" s="13"/>
      <c r="F165" s="21"/>
      <c r="G165" s="21">
        <f>SUM(G5:G164)</f>
        <v>2504</v>
      </c>
      <c r="H165" s="21">
        <f>SUM(H5:H164)</f>
        <v>2249</v>
      </c>
      <c r="I165" s="21">
        <f>SUM(I5:I164)</f>
        <v>4754</v>
      </c>
      <c r="J165" s="21"/>
      <c r="K165" s="21"/>
      <c r="L165" s="21"/>
      <c r="M165" s="21"/>
      <c r="N165" s="21"/>
      <c r="O165" s="21"/>
      <c r="P165" s="14"/>
      <c r="Q165" s="21"/>
      <c r="R165" s="21"/>
      <c r="S165" s="21"/>
      <c r="T165" s="12"/>
    </row>
    <row r="166" spans="1:20">
      <c r="A166" s="46" t="s">
        <v>66</v>
      </c>
      <c r="B166" s="10">
        <f>COUNTIF(B$5:B$164,"Team 1")</f>
        <v>55</v>
      </c>
      <c r="C166" s="46" t="s">
        <v>29</v>
      </c>
      <c r="D166" s="10">
        <f>COUNTIF(D5:D164,"Anganwadi")</f>
        <v>62</v>
      </c>
    </row>
    <row r="167" spans="1:20">
      <c r="A167" s="46" t="s">
        <v>67</v>
      </c>
      <c r="B167" s="10">
        <f>COUNTIF(B$6:B$164,"Team 2")</f>
        <v>47</v>
      </c>
      <c r="C167" s="46" t="s">
        <v>27</v>
      </c>
      <c r="D167" s="10">
        <f>COUNTIF(D5:D164,"School")</f>
        <v>40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26 D28: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3" t="s">
        <v>813</v>
      </c>
      <c r="B1" s="163"/>
      <c r="C1" s="163"/>
      <c r="D1" s="164"/>
      <c r="E1" s="164"/>
      <c r="F1" s="164"/>
      <c r="G1" s="164"/>
      <c r="H1" s="164"/>
      <c r="I1" s="164"/>
      <c r="J1" s="164"/>
      <c r="K1" s="164"/>
      <c r="L1" s="164"/>
      <c r="M1" s="164"/>
      <c r="N1" s="164"/>
      <c r="O1" s="164"/>
      <c r="P1" s="164"/>
      <c r="Q1" s="164"/>
      <c r="R1" s="164"/>
      <c r="S1" s="164"/>
    </row>
    <row r="2" spans="1:20">
      <c r="A2" s="167" t="s">
        <v>63</v>
      </c>
      <c r="B2" s="168"/>
      <c r="C2" s="168"/>
      <c r="D2" s="25">
        <v>43497</v>
      </c>
      <c r="E2" s="22"/>
      <c r="F2" s="22"/>
      <c r="G2" s="22"/>
      <c r="H2" s="22"/>
      <c r="I2" s="22"/>
      <c r="J2" s="22"/>
      <c r="K2" s="22"/>
      <c r="L2" s="22"/>
      <c r="M2" s="22"/>
      <c r="N2" s="22"/>
      <c r="O2" s="22"/>
      <c r="P2" s="22"/>
      <c r="Q2" s="22"/>
      <c r="R2" s="22"/>
      <c r="S2" s="22"/>
    </row>
    <row r="3" spans="1:20" ht="24" customHeight="1">
      <c r="A3" s="162" t="s">
        <v>14</v>
      </c>
      <c r="B3" s="165" t="s">
        <v>65</v>
      </c>
      <c r="C3" s="161" t="s">
        <v>7</v>
      </c>
      <c r="D3" s="161" t="s">
        <v>59</v>
      </c>
      <c r="E3" s="161" t="s">
        <v>16</v>
      </c>
      <c r="F3" s="169" t="s">
        <v>17</v>
      </c>
      <c r="G3" s="161" t="s">
        <v>8</v>
      </c>
      <c r="H3" s="161"/>
      <c r="I3" s="161"/>
      <c r="J3" s="161" t="s">
        <v>35</v>
      </c>
      <c r="K3" s="165" t="s">
        <v>37</v>
      </c>
      <c r="L3" s="165" t="s">
        <v>54</v>
      </c>
      <c r="M3" s="165" t="s">
        <v>55</v>
      </c>
      <c r="N3" s="165" t="s">
        <v>38</v>
      </c>
      <c r="O3" s="165" t="s">
        <v>39</v>
      </c>
      <c r="P3" s="162" t="s">
        <v>58</v>
      </c>
      <c r="Q3" s="161" t="s">
        <v>56</v>
      </c>
      <c r="R3" s="161" t="s">
        <v>36</v>
      </c>
      <c r="S3" s="161" t="s">
        <v>57</v>
      </c>
      <c r="T3" s="161" t="s">
        <v>13</v>
      </c>
    </row>
    <row r="4" spans="1:20" ht="25.5" customHeight="1">
      <c r="A4" s="162"/>
      <c r="B4" s="170"/>
      <c r="C4" s="161"/>
      <c r="D4" s="161"/>
      <c r="E4" s="161"/>
      <c r="F4" s="169"/>
      <c r="G4" s="23" t="s">
        <v>9</v>
      </c>
      <c r="H4" s="23" t="s">
        <v>10</v>
      </c>
      <c r="I4" s="23" t="s">
        <v>11</v>
      </c>
      <c r="J4" s="161"/>
      <c r="K4" s="166"/>
      <c r="L4" s="166"/>
      <c r="M4" s="166"/>
      <c r="N4" s="166"/>
      <c r="O4" s="166"/>
      <c r="P4" s="162"/>
      <c r="Q4" s="162"/>
      <c r="R4" s="161"/>
      <c r="S4" s="161"/>
      <c r="T4" s="161"/>
    </row>
    <row r="5" spans="1:20">
      <c r="A5" s="4">
        <v>1</v>
      </c>
      <c r="B5" s="17" t="s">
        <v>66</v>
      </c>
      <c r="C5" s="79" t="s">
        <v>642</v>
      </c>
      <c r="D5" s="55" t="s">
        <v>29</v>
      </c>
      <c r="E5" s="56">
        <v>34</v>
      </c>
      <c r="F5" s="55" t="s">
        <v>84</v>
      </c>
      <c r="G5" s="56">
        <v>48</v>
      </c>
      <c r="H5" s="56">
        <v>49</v>
      </c>
      <c r="I5" s="57">
        <v>96</v>
      </c>
      <c r="J5" s="55">
        <v>9435453306</v>
      </c>
      <c r="K5" s="55" t="s">
        <v>385</v>
      </c>
      <c r="L5" s="55" t="s">
        <v>386</v>
      </c>
      <c r="M5" s="55">
        <v>9401725760</v>
      </c>
      <c r="N5" s="55" t="s">
        <v>639</v>
      </c>
      <c r="O5" s="55">
        <v>9678325379</v>
      </c>
      <c r="P5" s="24">
        <v>43497</v>
      </c>
      <c r="Q5" s="18" t="s">
        <v>107</v>
      </c>
      <c r="R5" s="18">
        <v>18</v>
      </c>
      <c r="S5" s="18" t="s">
        <v>150</v>
      </c>
      <c r="T5" s="18"/>
    </row>
    <row r="6" spans="1:20">
      <c r="A6" s="4">
        <v>2</v>
      </c>
      <c r="B6" s="17" t="s">
        <v>66</v>
      </c>
      <c r="C6" s="18" t="s">
        <v>566</v>
      </c>
      <c r="D6" s="58" t="s">
        <v>29</v>
      </c>
      <c r="E6" s="59">
        <v>120</v>
      </c>
      <c r="F6" s="58" t="s">
        <v>84</v>
      </c>
      <c r="G6" s="59">
        <v>30</v>
      </c>
      <c r="H6" s="59">
        <v>22</v>
      </c>
      <c r="I6" s="67">
        <f t="shared" ref="I6:I16" si="0">G6+H6</f>
        <v>52</v>
      </c>
      <c r="J6" s="58">
        <v>9706939191</v>
      </c>
      <c r="K6" s="58" t="s">
        <v>154</v>
      </c>
      <c r="L6" s="18" t="s">
        <v>157</v>
      </c>
      <c r="M6" s="18">
        <v>9707286128</v>
      </c>
      <c r="N6" s="18" t="s">
        <v>158</v>
      </c>
      <c r="O6" s="18">
        <v>8752869602</v>
      </c>
      <c r="P6" s="24">
        <v>43498</v>
      </c>
      <c r="Q6" s="18" t="s">
        <v>108</v>
      </c>
      <c r="R6" s="18">
        <v>18</v>
      </c>
      <c r="S6" s="18" t="s">
        <v>150</v>
      </c>
      <c r="T6" s="18"/>
    </row>
    <row r="7" spans="1:20">
      <c r="A7" s="4">
        <v>3</v>
      </c>
      <c r="B7" s="17" t="s">
        <v>66</v>
      </c>
      <c r="C7" s="18" t="s">
        <v>567</v>
      </c>
      <c r="D7" s="58" t="s">
        <v>29</v>
      </c>
      <c r="E7" s="59">
        <v>125</v>
      </c>
      <c r="F7" s="58" t="s">
        <v>84</v>
      </c>
      <c r="G7" s="65">
        <v>17</v>
      </c>
      <c r="H7" s="65">
        <v>17</v>
      </c>
      <c r="I7" s="67">
        <f t="shared" si="0"/>
        <v>34</v>
      </c>
      <c r="J7" s="58">
        <v>9401334957</v>
      </c>
      <c r="K7" s="58" t="s">
        <v>154</v>
      </c>
      <c r="L7" s="18" t="s">
        <v>157</v>
      </c>
      <c r="M7" s="18">
        <v>9707286128</v>
      </c>
      <c r="N7" s="18" t="s">
        <v>568</v>
      </c>
      <c r="O7" s="18">
        <v>7399406594</v>
      </c>
      <c r="P7" s="24">
        <v>43498</v>
      </c>
      <c r="Q7" s="18" t="s">
        <v>108</v>
      </c>
      <c r="R7" s="18">
        <v>18</v>
      </c>
      <c r="S7" s="18" t="s">
        <v>150</v>
      </c>
      <c r="T7" s="18"/>
    </row>
    <row r="8" spans="1:20">
      <c r="A8" s="4">
        <v>4</v>
      </c>
      <c r="B8" s="17" t="s">
        <v>66</v>
      </c>
      <c r="C8" s="18" t="s">
        <v>570</v>
      </c>
      <c r="D8" s="58" t="s">
        <v>29</v>
      </c>
      <c r="E8" s="59">
        <v>66</v>
      </c>
      <c r="F8" s="58" t="s">
        <v>84</v>
      </c>
      <c r="G8" s="65">
        <v>11</v>
      </c>
      <c r="H8" s="65">
        <v>10</v>
      </c>
      <c r="I8" s="67">
        <f t="shared" si="0"/>
        <v>21</v>
      </c>
      <c r="J8" s="58">
        <v>8752992773</v>
      </c>
      <c r="K8" s="58" t="s">
        <v>154</v>
      </c>
      <c r="L8" s="18" t="s">
        <v>571</v>
      </c>
      <c r="M8" s="18">
        <v>9401269760</v>
      </c>
      <c r="N8" s="18" t="s">
        <v>572</v>
      </c>
      <c r="O8" s="18">
        <v>9854679197</v>
      </c>
      <c r="P8" s="24">
        <v>43500</v>
      </c>
      <c r="Q8" s="18" t="s">
        <v>109</v>
      </c>
      <c r="R8" s="18">
        <v>18</v>
      </c>
      <c r="S8" s="18" t="s">
        <v>150</v>
      </c>
      <c r="T8" s="18"/>
    </row>
    <row r="9" spans="1:20">
      <c r="A9" s="4">
        <v>5</v>
      </c>
      <c r="B9" s="17" t="s">
        <v>66</v>
      </c>
      <c r="C9" s="18" t="s">
        <v>573</v>
      </c>
      <c r="D9" s="58" t="s">
        <v>29</v>
      </c>
      <c r="E9" s="59">
        <v>173</v>
      </c>
      <c r="F9" s="58" t="s">
        <v>84</v>
      </c>
      <c r="G9" s="65">
        <v>20</v>
      </c>
      <c r="H9" s="65">
        <v>18</v>
      </c>
      <c r="I9" s="67">
        <f t="shared" si="0"/>
        <v>38</v>
      </c>
      <c r="J9" s="58">
        <v>8822421025</v>
      </c>
      <c r="K9" s="58" t="s">
        <v>154</v>
      </c>
      <c r="L9" s="18" t="s">
        <v>571</v>
      </c>
      <c r="M9" s="18">
        <v>9401269760</v>
      </c>
      <c r="N9" s="18" t="s">
        <v>574</v>
      </c>
      <c r="O9" s="18">
        <v>8011414335</v>
      </c>
      <c r="P9" s="24">
        <v>43500</v>
      </c>
      <c r="Q9" s="18" t="s">
        <v>109</v>
      </c>
      <c r="R9" s="18">
        <v>18</v>
      </c>
      <c r="S9" s="18" t="s">
        <v>150</v>
      </c>
      <c r="T9" s="18"/>
    </row>
    <row r="10" spans="1:20">
      <c r="A10" s="4">
        <v>6</v>
      </c>
      <c r="B10" s="17" t="s">
        <v>66</v>
      </c>
      <c r="C10" s="18" t="s">
        <v>91</v>
      </c>
      <c r="D10" s="58" t="s">
        <v>29</v>
      </c>
      <c r="E10" s="59">
        <v>70</v>
      </c>
      <c r="F10" s="58" t="s">
        <v>84</v>
      </c>
      <c r="G10" s="65">
        <v>16</v>
      </c>
      <c r="H10" s="65">
        <v>30</v>
      </c>
      <c r="I10" s="67">
        <f t="shared" si="0"/>
        <v>46</v>
      </c>
      <c r="J10" s="58">
        <v>9613540101</v>
      </c>
      <c r="K10" s="58" t="s">
        <v>154</v>
      </c>
      <c r="L10" s="18" t="s">
        <v>571</v>
      </c>
      <c r="M10" s="18">
        <v>9401269760</v>
      </c>
      <c r="N10" s="18" t="s">
        <v>574</v>
      </c>
      <c r="O10" s="18">
        <v>8011414335</v>
      </c>
      <c r="P10" s="24">
        <v>43501</v>
      </c>
      <c r="Q10" s="18" t="s">
        <v>104</v>
      </c>
      <c r="R10" s="18">
        <v>18</v>
      </c>
      <c r="S10" s="18" t="s">
        <v>150</v>
      </c>
      <c r="T10" s="18"/>
    </row>
    <row r="11" spans="1:20">
      <c r="A11" s="4">
        <v>7</v>
      </c>
      <c r="B11" s="17" t="s">
        <v>66</v>
      </c>
      <c r="C11" s="66" t="s">
        <v>575</v>
      </c>
      <c r="D11" s="58" t="s">
        <v>29</v>
      </c>
      <c r="E11" s="59">
        <v>71</v>
      </c>
      <c r="F11" s="58" t="s">
        <v>84</v>
      </c>
      <c r="G11" s="59">
        <v>30</v>
      </c>
      <c r="H11" s="59">
        <v>28</v>
      </c>
      <c r="I11" s="67">
        <f t="shared" si="0"/>
        <v>58</v>
      </c>
      <c r="J11" s="18">
        <v>8471855039</v>
      </c>
      <c r="K11" s="58" t="s">
        <v>154</v>
      </c>
      <c r="L11" s="18" t="s">
        <v>571</v>
      </c>
      <c r="M11" s="18">
        <v>9401269760</v>
      </c>
      <c r="N11" s="18" t="s">
        <v>574</v>
      </c>
      <c r="O11" s="18">
        <v>8011414335</v>
      </c>
      <c r="P11" s="24">
        <v>43501</v>
      </c>
      <c r="Q11" s="18" t="s">
        <v>104</v>
      </c>
      <c r="R11" s="18">
        <v>14</v>
      </c>
      <c r="S11" s="18" t="s">
        <v>150</v>
      </c>
      <c r="T11" s="18"/>
    </row>
    <row r="12" spans="1:20">
      <c r="A12" s="4">
        <v>8</v>
      </c>
      <c r="B12" s="17" t="s">
        <v>66</v>
      </c>
      <c r="C12" s="66" t="s">
        <v>576</v>
      </c>
      <c r="D12" s="58" t="s">
        <v>29</v>
      </c>
      <c r="E12" s="59">
        <v>75</v>
      </c>
      <c r="F12" s="58" t="s">
        <v>84</v>
      </c>
      <c r="G12" s="59">
        <v>21</v>
      </c>
      <c r="H12" s="59">
        <v>18</v>
      </c>
      <c r="I12" s="67">
        <f t="shared" si="0"/>
        <v>39</v>
      </c>
      <c r="J12" s="55">
        <v>8752070385</v>
      </c>
      <c r="K12" s="58" t="s">
        <v>154</v>
      </c>
      <c r="L12" s="18" t="s">
        <v>571</v>
      </c>
      <c r="M12" s="18">
        <v>9401269760</v>
      </c>
      <c r="N12" s="18" t="s">
        <v>574</v>
      </c>
      <c r="O12" s="18">
        <v>8011414335</v>
      </c>
      <c r="P12" s="24">
        <v>43502</v>
      </c>
      <c r="Q12" s="18" t="s">
        <v>105</v>
      </c>
      <c r="R12" s="18">
        <v>14</v>
      </c>
      <c r="S12" s="18" t="s">
        <v>150</v>
      </c>
      <c r="T12" s="18"/>
    </row>
    <row r="13" spans="1:20">
      <c r="A13" s="4">
        <v>9</v>
      </c>
      <c r="B13" s="17" t="s">
        <v>66</v>
      </c>
      <c r="C13" s="18" t="s">
        <v>577</v>
      </c>
      <c r="D13" s="58" t="s">
        <v>29</v>
      </c>
      <c r="E13" s="59">
        <v>58</v>
      </c>
      <c r="F13" s="58" t="s">
        <v>84</v>
      </c>
      <c r="G13" s="65">
        <v>15</v>
      </c>
      <c r="H13" s="65">
        <v>30</v>
      </c>
      <c r="I13" s="67">
        <f t="shared" si="0"/>
        <v>45</v>
      </c>
      <c r="J13" s="58">
        <v>7399537017</v>
      </c>
      <c r="K13" s="58" t="s">
        <v>154</v>
      </c>
      <c r="L13" s="18" t="s">
        <v>571</v>
      </c>
      <c r="M13" s="18">
        <v>9401269760</v>
      </c>
      <c r="N13" s="18" t="s">
        <v>569</v>
      </c>
      <c r="O13" s="18">
        <v>9859388525</v>
      </c>
      <c r="P13" s="24">
        <v>43502</v>
      </c>
      <c r="Q13" s="18" t="s">
        <v>105</v>
      </c>
      <c r="R13" s="18">
        <v>14</v>
      </c>
      <c r="S13" s="18" t="s">
        <v>150</v>
      </c>
      <c r="T13" s="18"/>
    </row>
    <row r="14" spans="1:20">
      <c r="A14" s="4">
        <v>10</v>
      </c>
      <c r="B14" s="17" t="s">
        <v>66</v>
      </c>
      <c r="C14" s="18" t="s">
        <v>578</v>
      </c>
      <c r="D14" s="58" t="s">
        <v>29</v>
      </c>
      <c r="E14" s="59">
        <v>75</v>
      </c>
      <c r="F14" s="58" t="s">
        <v>84</v>
      </c>
      <c r="G14" s="59">
        <v>22</v>
      </c>
      <c r="H14" s="59">
        <v>20</v>
      </c>
      <c r="I14" s="67">
        <f t="shared" si="0"/>
        <v>42</v>
      </c>
      <c r="J14" s="58">
        <v>9859000911</v>
      </c>
      <c r="K14" s="58" t="s">
        <v>154</v>
      </c>
      <c r="L14" s="18" t="s">
        <v>157</v>
      </c>
      <c r="M14" s="18">
        <v>9707286128</v>
      </c>
      <c r="N14" s="51" t="s">
        <v>579</v>
      </c>
      <c r="O14" s="51">
        <v>9859168783</v>
      </c>
      <c r="P14" s="24">
        <v>43503</v>
      </c>
      <c r="Q14" s="18" t="s">
        <v>106</v>
      </c>
      <c r="R14" s="18">
        <v>14</v>
      </c>
      <c r="S14" s="18" t="s">
        <v>150</v>
      </c>
      <c r="T14" s="18"/>
    </row>
    <row r="15" spans="1:20">
      <c r="A15" s="4">
        <v>11</v>
      </c>
      <c r="B15" s="17" t="s">
        <v>66</v>
      </c>
      <c r="C15" s="66" t="s">
        <v>580</v>
      </c>
      <c r="D15" s="58" t="s">
        <v>29</v>
      </c>
      <c r="E15" s="59">
        <v>71</v>
      </c>
      <c r="F15" s="58" t="s">
        <v>84</v>
      </c>
      <c r="G15" s="59">
        <v>10</v>
      </c>
      <c r="H15" s="59">
        <v>14</v>
      </c>
      <c r="I15" s="67">
        <f t="shared" si="0"/>
        <v>24</v>
      </c>
      <c r="J15" s="18">
        <v>9954674799</v>
      </c>
      <c r="K15" s="58" t="s">
        <v>154</v>
      </c>
      <c r="L15" s="18" t="s">
        <v>157</v>
      </c>
      <c r="M15" s="18">
        <v>9707286128</v>
      </c>
      <c r="N15" s="18" t="s">
        <v>158</v>
      </c>
      <c r="O15" s="18">
        <v>8752869602</v>
      </c>
      <c r="P15" s="24">
        <v>43503</v>
      </c>
      <c r="Q15" s="18" t="s">
        <v>106</v>
      </c>
      <c r="R15" s="18">
        <v>14</v>
      </c>
      <c r="S15" s="18" t="s">
        <v>150</v>
      </c>
      <c r="T15" s="18"/>
    </row>
    <row r="16" spans="1:20">
      <c r="A16" s="4">
        <v>12</v>
      </c>
      <c r="B16" s="17" t="s">
        <v>66</v>
      </c>
      <c r="C16" s="18" t="s">
        <v>581</v>
      </c>
      <c r="D16" s="58" t="s">
        <v>29</v>
      </c>
      <c r="E16" s="59">
        <v>62</v>
      </c>
      <c r="F16" s="58" t="s">
        <v>84</v>
      </c>
      <c r="G16" s="65">
        <v>20</v>
      </c>
      <c r="H16" s="65">
        <v>15</v>
      </c>
      <c r="I16" s="67">
        <f t="shared" si="0"/>
        <v>35</v>
      </c>
      <c r="J16" s="58">
        <v>8822606876</v>
      </c>
      <c r="K16" s="58" t="s">
        <v>154</v>
      </c>
      <c r="L16" s="18" t="s">
        <v>157</v>
      </c>
      <c r="M16" s="18">
        <v>9707286128</v>
      </c>
      <c r="N16" s="18" t="s">
        <v>582</v>
      </c>
      <c r="O16" s="18">
        <v>9859168783</v>
      </c>
      <c r="P16" s="24">
        <v>43504</v>
      </c>
      <c r="Q16" s="18" t="s">
        <v>107</v>
      </c>
      <c r="R16" s="18">
        <v>14</v>
      </c>
      <c r="S16" s="18" t="s">
        <v>150</v>
      </c>
      <c r="T16" s="18"/>
    </row>
    <row r="17" spans="1:20">
      <c r="A17" s="4">
        <v>13</v>
      </c>
      <c r="B17" s="17" t="s">
        <v>66</v>
      </c>
      <c r="C17" s="18" t="s">
        <v>624</v>
      </c>
      <c r="D17" s="18" t="s">
        <v>29</v>
      </c>
      <c r="E17" s="19">
        <v>94</v>
      </c>
      <c r="F17" s="18" t="s">
        <v>84</v>
      </c>
      <c r="G17" s="19">
        <v>18</v>
      </c>
      <c r="H17" s="19">
        <v>20</v>
      </c>
      <c r="I17" s="17">
        <f t="shared" ref="I17:I56" si="1">+G17+H17</f>
        <v>38</v>
      </c>
      <c r="J17" s="18">
        <v>9508256825</v>
      </c>
      <c r="K17" s="18" t="s">
        <v>620</v>
      </c>
      <c r="L17" s="18" t="s">
        <v>621</v>
      </c>
      <c r="M17" s="18">
        <v>9508520842</v>
      </c>
      <c r="N17" s="18" t="s">
        <v>622</v>
      </c>
      <c r="O17" s="18">
        <v>9508256825</v>
      </c>
      <c r="P17" s="24">
        <v>43504</v>
      </c>
      <c r="Q17" s="18" t="s">
        <v>107</v>
      </c>
      <c r="R17" s="18">
        <v>14</v>
      </c>
      <c r="S17" s="18" t="s">
        <v>150</v>
      </c>
      <c r="T17" s="18"/>
    </row>
    <row r="18" spans="1:20">
      <c r="A18" s="4">
        <v>14</v>
      </c>
      <c r="B18" s="17" t="s">
        <v>66</v>
      </c>
      <c r="C18" s="18" t="s">
        <v>624</v>
      </c>
      <c r="D18" s="18" t="s">
        <v>27</v>
      </c>
      <c r="E18" s="19">
        <v>18120600102</v>
      </c>
      <c r="F18" s="18" t="s">
        <v>85</v>
      </c>
      <c r="G18" s="19">
        <v>34</v>
      </c>
      <c r="H18" s="19">
        <v>27</v>
      </c>
      <c r="I18" s="17">
        <f t="shared" si="1"/>
        <v>61</v>
      </c>
      <c r="J18" s="18">
        <v>9435340364</v>
      </c>
      <c r="K18" s="18" t="s">
        <v>620</v>
      </c>
      <c r="L18" s="18" t="s">
        <v>621</v>
      </c>
      <c r="M18" s="18">
        <v>9508520842</v>
      </c>
      <c r="N18" s="18" t="s">
        <v>622</v>
      </c>
      <c r="O18" s="18">
        <v>9508256825</v>
      </c>
      <c r="P18" s="24">
        <v>43505</v>
      </c>
      <c r="Q18" s="18" t="s">
        <v>108</v>
      </c>
      <c r="R18" s="18">
        <v>14</v>
      </c>
      <c r="S18" s="18" t="s">
        <v>150</v>
      </c>
      <c r="T18" s="18"/>
    </row>
    <row r="19" spans="1:20">
      <c r="A19" s="4">
        <v>15</v>
      </c>
      <c r="B19" s="17" t="s">
        <v>66</v>
      </c>
      <c r="C19" s="18" t="s">
        <v>626</v>
      </c>
      <c r="D19" s="18" t="s">
        <v>27</v>
      </c>
      <c r="E19" s="19">
        <v>185</v>
      </c>
      <c r="F19" s="18" t="s">
        <v>84</v>
      </c>
      <c r="G19" s="19">
        <v>16</v>
      </c>
      <c r="H19" s="19">
        <v>18</v>
      </c>
      <c r="I19" s="17">
        <f t="shared" si="1"/>
        <v>34</v>
      </c>
      <c r="J19" s="18">
        <v>9508256825</v>
      </c>
      <c r="K19" s="18" t="s">
        <v>620</v>
      </c>
      <c r="L19" s="18" t="s">
        <v>621</v>
      </c>
      <c r="M19" s="18">
        <v>9508520842</v>
      </c>
      <c r="N19" s="18" t="s">
        <v>622</v>
      </c>
      <c r="O19" s="18">
        <v>9508256825</v>
      </c>
      <c r="P19" s="24">
        <v>43505</v>
      </c>
      <c r="Q19" s="18" t="s">
        <v>108</v>
      </c>
      <c r="R19" s="18">
        <v>14</v>
      </c>
      <c r="S19" s="18" t="s">
        <v>150</v>
      </c>
      <c r="T19" s="18"/>
    </row>
    <row r="20" spans="1:20">
      <c r="A20" s="4">
        <v>16</v>
      </c>
      <c r="B20" s="17" t="s">
        <v>66</v>
      </c>
      <c r="C20" s="18" t="s">
        <v>682</v>
      </c>
      <c r="D20" s="18" t="s">
        <v>29</v>
      </c>
      <c r="E20" s="19">
        <v>89</v>
      </c>
      <c r="F20" s="18" t="s">
        <v>84</v>
      </c>
      <c r="G20" s="19">
        <v>15</v>
      </c>
      <c r="H20" s="19">
        <v>17</v>
      </c>
      <c r="I20" s="17">
        <f t="shared" si="1"/>
        <v>32</v>
      </c>
      <c r="J20" s="18">
        <v>9508256825</v>
      </c>
      <c r="K20" s="18" t="s">
        <v>620</v>
      </c>
      <c r="L20" s="18" t="s">
        <v>621</v>
      </c>
      <c r="M20" s="18">
        <v>9508520842</v>
      </c>
      <c r="N20" s="18" t="s">
        <v>622</v>
      </c>
      <c r="O20" s="18">
        <v>9508256825</v>
      </c>
      <c r="P20" s="24">
        <v>43507</v>
      </c>
      <c r="Q20" s="18" t="s">
        <v>109</v>
      </c>
      <c r="R20" s="18">
        <v>14</v>
      </c>
      <c r="S20" s="18" t="s">
        <v>150</v>
      </c>
      <c r="T20" s="18"/>
    </row>
    <row r="21" spans="1:20">
      <c r="A21" s="4">
        <v>17</v>
      </c>
      <c r="B21" s="17" t="s">
        <v>66</v>
      </c>
      <c r="C21" s="18" t="s">
        <v>683</v>
      </c>
      <c r="D21" s="18" t="s">
        <v>27</v>
      </c>
      <c r="E21" s="19">
        <v>18120600301</v>
      </c>
      <c r="F21" s="18" t="s">
        <v>85</v>
      </c>
      <c r="G21" s="19">
        <v>23</v>
      </c>
      <c r="H21" s="19">
        <v>25</v>
      </c>
      <c r="I21" s="17">
        <f t="shared" si="1"/>
        <v>48</v>
      </c>
      <c r="J21" s="18">
        <v>8254038492</v>
      </c>
      <c r="K21" s="18" t="s">
        <v>620</v>
      </c>
      <c r="L21" s="18" t="s">
        <v>621</v>
      </c>
      <c r="M21" s="18">
        <v>9508520842</v>
      </c>
      <c r="N21" s="18" t="s">
        <v>684</v>
      </c>
      <c r="O21" s="18">
        <v>8254038492</v>
      </c>
      <c r="P21" s="24">
        <v>43507</v>
      </c>
      <c r="Q21" s="18" t="s">
        <v>109</v>
      </c>
      <c r="R21" s="18">
        <v>14</v>
      </c>
      <c r="S21" s="18" t="s">
        <v>150</v>
      </c>
      <c r="T21" s="18"/>
    </row>
    <row r="22" spans="1:20">
      <c r="A22" s="4">
        <v>18</v>
      </c>
      <c r="B22" s="17" t="s">
        <v>66</v>
      </c>
      <c r="C22" s="18" t="s">
        <v>620</v>
      </c>
      <c r="D22" s="18" t="s">
        <v>29</v>
      </c>
      <c r="E22" s="19">
        <v>8</v>
      </c>
      <c r="F22" s="18" t="s">
        <v>84</v>
      </c>
      <c r="G22" s="19">
        <v>12</v>
      </c>
      <c r="H22" s="19">
        <v>15</v>
      </c>
      <c r="I22" s="17">
        <f t="shared" si="1"/>
        <v>27</v>
      </c>
      <c r="J22" s="18">
        <v>8254038492</v>
      </c>
      <c r="K22" s="18" t="s">
        <v>620</v>
      </c>
      <c r="L22" s="18" t="s">
        <v>621</v>
      </c>
      <c r="M22" s="18">
        <v>9508520842</v>
      </c>
      <c r="N22" s="18" t="s">
        <v>684</v>
      </c>
      <c r="O22" s="18">
        <v>8254038492</v>
      </c>
      <c r="P22" s="24">
        <v>43508</v>
      </c>
      <c r="Q22" s="18" t="s">
        <v>104</v>
      </c>
      <c r="R22" s="18">
        <v>14</v>
      </c>
      <c r="S22" s="18" t="s">
        <v>150</v>
      </c>
      <c r="T22" s="18"/>
    </row>
    <row r="23" spans="1:20">
      <c r="A23" s="4">
        <v>19</v>
      </c>
      <c r="B23" s="17" t="s">
        <v>66</v>
      </c>
      <c r="C23" s="18" t="s">
        <v>620</v>
      </c>
      <c r="D23" s="18" t="s">
        <v>27</v>
      </c>
      <c r="E23" s="19">
        <v>1812600302</v>
      </c>
      <c r="F23" s="18" t="s">
        <v>88</v>
      </c>
      <c r="G23" s="19">
        <v>30</v>
      </c>
      <c r="H23" s="19">
        <v>22</v>
      </c>
      <c r="I23" s="17">
        <f t="shared" si="1"/>
        <v>52</v>
      </c>
      <c r="J23" s="18">
        <v>9401379729</v>
      </c>
      <c r="K23" s="18" t="s">
        <v>620</v>
      </c>
      <c r="L23" s="18" t="s">
        <v>621</v>
      </c>
      <c r="M23" s="18">
        <v>9508520842</v>
      </c>
      <c r="N23" s="18" t="s">
        <v>684</v>
      </c>
      <c r="O23" s="18">
        <v>8254038492</v>
      </c>
      <c r="P23" s="24">
        <v>43508</v>
      </c>
      <c r="Q23" s="18" t="s">
        <v>104</v>
      </c>
      <c r="R23" s="18">
        <v>14</v>
      </c>
      <c r="S23" s="18" t="s">
        <v>150</v>
      </c>
      <c r="T23" s="18"/>
    </row>
    <row r="24" spans="1:20">
      <c r="A24" s="4">
        <v>20</v>
      </c>
      <c r="B24" s="17" t="s">
        <v>66</v>
      </c>
      <c r="C24" s="18" t="s">
        <v>620</v>
      </c>
      <c r="D24" s="18" t="s">
        <v>27</v>
      </c>
      <c r="E24" s="19">
        <v>1812600305</v>
      </c>
      <c r="F24" s="18" t="s">
        <v>89</v>
      </c>
      <c r="G24" s="19">
        <v>32</v>
      </c>
      <c r="H24" s="19">
        <v>40</v>
      </c>
      <c r="I24" s="17">
        <f t="shared" si="1"/>
        <v>72</v>
      </c>
      <c r="J24" s="18">
        <v>9859493040</v>
      </c>
      <c r="K24" s="18" t="s">
        <v>620</v>
      </c>
      <c r="L24" s="18" t="s">
        <v>621</v>
      </c>
      <c r="M24" s="18">
        <v>9508520842</v>
      </c>
      <c r="N24" s="18" t="s">
        <v>684</v>
      </c>
      <c r="O24" s="18">
        <v>8254038492</v>
      </c>
      <c r="P24" s="24">
        <v>43509</v>
      </c>
      <c r="Q24" s="18" t="s">
        <v>105</v>
      </c>
      <c r="R24" s="18">
        <v>14</v>
      </c>
      <c r="S24" s="18" t="s">
        <v>150</v>
      </c>
      <c r="T24" s="18"/>
    </row>
    <row r="25" spans="1:20">
      <c r="A25" s="4">
        <v>21</v>
      </c>
      <c r="B25" s="17" t="s">
        <v>66</v>
      </c>
      <c r="C25" s="18" t="s">
        <v>685</v>
      </c>
      <c r="D25" s="18" t="s">
        <v>27</v>
      </c>
      <c r="E25" s="19">
        <v>1812600304</v>
      </c>
      <c r="F25" s="18" t="s">
        <v>85</v>
      </c>
      <c r="G25" s="19">
        <v>20</v>
      </c>
      <c r="H25" s="19">
        <v>21</v>
      </c>
      <c r="I25" s="17">
        <f t="shared" si="1"/>
        <v>41</v>
      </c>
      <c r="J25" s="18">
        <v>8133028209</v>
      </c>
      <c r="K25" s="18" t="s">
        <v>620</v>
      </c>
      <c r="L25" s="18" t="s">
        <v>621</v>
      </c>
      <c r="M25" s="18">
        <v>9508520842</v>
      </c>
      <c r="N25" s="18" t="s">
        <v>684</v>
      </c>
      <c r="O25" s="18">
        <v>8254038492</v>
      </c>
      <c r="P25" s="24">
        <v>43509</v>
      </c>
      <c r="Q25" s="18" t="s">
        <v>105</v>
      </c>
      <c r="R25" s="18">
        <v>14</v>
      </c>
      <c r="S25" s="18" t="s">
        <v>150</v>
      </c>
      <c r="T25" s="18"/>
    </row>
    <row r="26" spans="1:20">
      <c r="A26" s="4">
        <v>22</v>
      </c>
      <c r="B26" s="17" t="s">
        <v>66</v>
      </c>
      <c r="C26" s="18" t="s">
        <v>685</v>
      </c>
      <c r="D26" s="18" t="s">
        <v>29</v>
      </c>
      <c r="E26" s="19">
        <v>41</v>
      </c>
      <c r="F26" s="18" t="s">
        <v>84</v>
      </c>
      <c r="G26" s="19">
        <v>16</v>
      </c>
      <c r="H26" s="19">
        <v>15</v>
      </c>
      <c r="I26" s="17">
        <f t="shared" si="1"/>
        <v>31</v>
      </c>
      <c r="J26" s="18">
        <v>9707549366</v>
      </c>
      <c r="K26" s="18" t="s">
        <v>620</v>
      </c>
      <c r="L26" s="18" t="s">
        <v>621</v>
      </c>
      <c r="M26" s="18">
        <v>9508520842</v>
      </c>
      <c r="N26" s="18" t="s">
        <v>684</v>
      </c>
      <c r="O26" s="18">
        <v>8254038492</v>
      </c>
      <c r="P26" s="24">
        <v>43510</v>
      </c>
      <c r="Q26" s="18" t="s">
        <v>106</v>
      </c>
      <c r="R26" s="18">
        <v>14</v>
      </c>
      <c r="S26" s="18" t="s">
        <v>150</v>
      </c>
      <c r="T26" s="18"/>
    </row>
    <row r="27" spans="1:20">
      <c r="A27" s="4">
        <v>23</v>
      </c>
      <c r="B27" s="17" t="s">
        <v>66</v>
      </c>
      <c r="C27" s="18" t="s">
        <v>686</v>
      </c>
      <c r="D27" s="18" t="s">
        <v>29</v>
      </c>
      <c r="E27" s="19">
        <v>80</v>
      </c>
      <c r="F27" s="18" t="s">
        <v>84</v>
      </c>
      <c r="G27" s="19">
        <v>19</v>
      </c>
      <c r="H27" s="19">
        <v>17</v>
      </c>
      <c r="I27" s="17">
        <f t="shared" si="1"/>
        <v>36</v>
      </c>
      <c r="J27" s="18">
        <v>9707549366</v>
      </c>
      <c r="K27" s="18" t="s">
        <v>620</v>
      </c>
      <c r="L27" s="18" t="s">
        <v>621</v>
      </c>
      <c r="M27" s="18">
        <v>9508520842</v>
      </c>
      <c r="N27" s="18" t="s">
        <v>684</v>
      </c>
      <c r="O27" s="18">
        <v>8254038492</v>
      </c>
      <c r="P27" s="24">
        <v>43510</v>
      </c>
      <c r="Q27" s="18" t="s">
        <v>106</v>
      </c>
      <c r="R27" s="18">
        <v>22</v>
      </c>
      <c r="S27" s="18" t="s">
        <v>150</v>
      </c>
      <c r="T27" s="18"/>
    </row>
    <row r="28" spans="1:20">
      <c r="A28" s="4">
        <v>24</v>
      </c>
      <c r="B28" s="17" t="s">
        <v>66</v>
      </c>
      <c r="C28" s="18" t="s">
        <v>687</v>
      </c>
      <c r="D28" s="18" t="s">
        <v>29</v>
      </c>
      <c r="E28" s="19">
        <v>81</v>
      </c>
      <c r="F28" s="18" t="s">
        <v>84</v>
      </c>
      <c r="G28" s="19">
        <v>15</v>
      </c>
      <c r="H28" s="19">
        <v>16</v>
      </c>
      <c r="I28" s="17">
        <f t="shared" si="1"/>
        <v>31</v>
      </c>
      <c r="J28" s="18">
        <v>8254038492</v>
      </c>
      <c r="K28" s="18" t="s">
        <v>620</v>
      </c>
      <c r="L28" s="18" t="s">
        <v>621</v>
      </c>
      <c r="M28" s="18">
        <v>9508520842</v>
      </c>
      <c r="N28" s="18" t="s">
        <v>684</v>
      </c>
      <c r="O28" s="18">
        <v>8254038492</v>
      </c>
      <c r="P28" s="24">
        <v>43511</v>
      </c>
      <c r="Q28" s="18" t="s">
        <v>107</v>
      </c>
      <c r="R28" s="18">
        <v>22</v>
      </c>
      <c r="S28" s="18" t="s">
        <v>150</v>
      </c>
      <c r="T28" s="18"/>
    </row>
    <row r="29" spans="1:20">
      <c r="A29" s="4">
        <v>25</v>
      </c>
      <c r="B29" s="17" t="s">
        <v>66</v>
      </c>
      <c r="C29" s="18" t="s">
        <v>687</v>
      </c>
      <c r="D29" s="18" t="s">
        <v>27</v>
      </c>
      <c r="E29" s="19">
        <v>1812600303</v>
      </c>
      <c r="F29" s="18" t="s">
        <v>85</v>
      </c>
      <c r="G29" s="19">
        <v>20</v>
      </c>
      <c r="H29" s="19">
        <v>23</v>
      </c>
      <c r="I29" s="17">
        <f t="shared" si="1"/>
        <v>43</v>
      </c>
      <c r="J29" s="18">
        <v>9707344706</v>
      </c>
      <c r="K29" s="18" t="s">
        <v>620</v>
      </c>
      <c r="L29" s="18" t="s">
        <v>621</v>
      </c>
      <c r="M29" s="18">
        <v>9508520842</v>
      </c>
      <c r="N29" s="18" t="s">
        <v>684</v>
      </c>
      <c r="O29" s="18">
        <v>8254038492</v>
      </c>
      <c r="P29" s="24">
        <v>43511</v>
      </c>
      <c r="Q29" s="18" t="s">
        <v>107</v>
      </c>
      <c r="R29" s="18">
        <v>22</v>
      </c>
      <c r="S29" s="18" t="s">
        <v>150</v>
      </c>
      <c r="T29" s="18"/>
    </row>
    <row r="30" spans="1:20">
      <c r="A30" s="4">
        <v>26</v>
      </c>
      <c r="B30" s="17" t="s">
        <v>66</v>
      </c>
      <c r="C30" s="18" t="s">
        <v>688</v>
      </c>
      <c r="D30" s="18" t="s">
        <v>29</v>
      </c>
      <c r="E30" s="19">
        <v>82</v>
      </c>
      <c r="F30" s="18" t="s">
        <v>84</v>
      </c>
      <c r="G30" s="19">
        <v>20</v>
      </c>
      <c r="H30" s="19">
        <v>18</v>
      </c>
      <c r="I30" s="17">
        <f t="shared" si="1"/>
        <v>38</v>
      </c>
      <c r="J30" s="18">
        <v>9707344706</v>
      </c>
      <c r="K30" s="18" t="s">
        <v>620</v>
      </c>
      <c r="L30" s="18" t="s">
        <v>621</v>
      </c>
      <c r="M30" s="18">
        <v>9508520842</v>
      </c>
      <c r="N30" s="18" t="s">
        <v>684</v>
      </c>
      <c r="O30" s="18">
        <v>8254038492</v>
      </c>
      <c r="P30" s="24">
        <v>43512</v>
      </c>
      <c r="Q30" s="18" t="s">
        <v>108</v>
      </c>
      <c r="R30" s="18">
        <v>22</v>
      </c>
      <c r="S30" s="18" t="s">
        <v>150</v>
      </c>
      <c r="T30" s="18"/>
    </row>
    <row r="31" spans="1:20">
      <c r="A31" s="4">
        <v>27</v>
      </c>
      <c r="B31" s="17" t="s">
        <v>66</v>
      </c>
      <c r="C31" s="18" t="s">
        <v>689</v>
      </c>
      <c r="D31" s="18" t="s">
        <v>29</v>
      </c>
      <c r="E31" s="19">
        <v>83</v>
      </c>
      <c r="F31" s="18" t="s">
        <v>84</v>
      </c>
      <c r="G31" s="19">
        <v>23</v>
      </c>
      <c r="H31" s="19">
        <v>20</v>
      </c>
      <c r="I31" s="17">
        <f t="shared" si="1"/>
        <v>43</v>
      </c>
      <c r="J31" s="18">
        <v>9707344706</v>
      </c>
      <c r="K31" s="18" t="s">
        <v>620</v>
      </c>
      <c r="L31" s="18" t="s">
        <v>621</v>
      </c>
      <c r="M31" s="18">
        <v>9508520842</v>
      </c>
      <c r="N31" s="18" t="s">
        <v>684</v>
      </c>
      <c r="O31" s="18">
        <v>8254038492</v>
      </c>
      <c r="P31" s="24">
        <v>43512</v>
      </c>
      <c r="Q31" s="18" t="s">
        <v>108</v>
      </c>
      <c r="R31" s="18">
        <v>22</v>
      </c>
      <c r="S31" s="18" t="s">
        <v>150</v>
      </c>
      <c r="T31" s="18"/>
    </row>
    <row r="32" spans="1:20">
      <c r="A32" s="4">
        <v>28</v>
      </c>
      <c r="B32" s="17" t="s">
        <v>66</v>
      </c>
      <c r="C32" s="18" t="s">
        <v>690</v>
      </c>
      <c r="D32" s="18" t="s">
        <v>27</v>
      </c>
      <c r="E32" s="19">
        <v>181200603</v>
      </c>
      <c r="F32" s="18" t="s">
        <v>85</v>
      </c>
      <c r="G32" s="19">
        <v>31</v>
      </c>
      <c r="H32" s="19">
        <v>23</v>
      </c>
      <c r="I32" s="17">
        <f t="shared" si="1"/>
        <v>54</v>
      </c>
      <c r="J32" s="18">
        <v>9707344706</v>
      </c>
      <c r="K32" s="18" t="s">
        <v>620</v>
      </c>
      <c r="L32" s="18" t="s">
        <v>621</v>
      </c>
      <c r="M32" s="18">
        <v>9508520842</v>
      </c>
      <c r="N32" s="18" t="s">
        <v>684</v>
      </c>
      <c r="O32" s="18">
        <v>8254038492</v>
      </c>
      <c r="P32" s="24">
        <v>43514</v>
      </c>
      <c r="Q32" s="18" t="s">
        <v>109</v>
      </c>
      <c r="R32" s="18">
        <v>22</v>
      </c>
      <c r="S32" s="18" t="s">
        <v>150</v>
      </c>
      <c r="T32" s="18"/>
    </row>
    <row r="33" spans="1:20">
      <c r="A33" s="4">
        <v>29</v>
      </c>
      <c r="B33" s="17" t="s">
        <v>66</v>
      </c>
      <c r="C33" s="18" t="s">
        <v>691</v>
      </c>
      <c r="D33" s="18" t="s">
        <v>27</v>
      </c>
      <c r="E33" s="19">
        <v>18120615003</v>
      </c>
      <c r="F33" s="18" t="s">
        <v>85</v>
      </c>
      <c r="G33" s="19">
        <v>30</v>
      </c>
      <c r="H33" s="19">
        <v>25</v>
      </c>
      <c r="I33" s="17">
        <f t="shared" si="1"/>
        <v>55</v>
      </c>
      <c r="J33" s="18">
        <v>9401972721</v>
      </c>
      <c r="K33" s="18" t="s">
        <v>692</v>
      </c>
      <c r="L33" s="18" t="s">
        <v>693</v>
      </c>
      <c r="M33" s="18">
        <v>9613329752</v>
      </c>
      <c r="N33" s="18" t="s">
        <v>694</v>
      </c>
      <c r="O33" s="18">
        <v>9508028664</v>
      </c>
      <c r="P33" s="24">
        <v>43514</v>
      </c>
      <c r="Q33" s="18" t="s">
        <v>109</v>
      </c>
      <c r="R33" s="18">
        <v>22</v>
      </c>
      <c r="S33" s="18" t="s">
        <v>150</v>
      </c>
      <c r="T33" s="18"/>
    </row>
    <row r="34" spans="1:20">
      <c r="A34" s="4">
        <v>30</v>
      </c>
      <c r="B34" s="17" t="s">
        <v>66</v>
      </c>
      <c r="C34" s="18" t="s">
        <v>691</v>
      </c>
      <c r="D34" s="18" t="s">
        <v>29</v>
      </c>
      <c r="E34" s="19">
        <v>89</v>
      </c>
      <c r="F34" s="18" t="s">
        <v>84</v>
      </c>
      <c r="G34" s="19">
        <v>14</v>
      </c>
      <c r="H34" s="19">
        <v>15</v>
      </c>
      <c r="I34" s="17">
        <f t="shared" si="1"/>
        <v>29</v>
      </c>
      <c r="J34" s="18">
        <v>9864751885</v>
      </c>
      <c r="K34" s="18" t="s">
        <v>692</v>
      </c>
      <c r="L34" s="18" t="s">
        <v>693</v>
      </c>
      <c r="M34" s="18">
        <v>9613329752</v>
      </c>
      <c r="N34" s="18" t="s">
        <v>694</v>
      </c>
      <c r="O34" s="18">
        <v>9508028664</v>
      </c>
      <c r="P34" s="24">
        <v>43514</v>
      </c>
      <c r="Q34" s="18" t="s">
        <v>109</v>
      </c>
      <c r="R34" s="18">
        <v>22</v>
      </c>
      <c r="S34" s="18" t="s">
        <v>150</v>
      </c>
      <c r="T34" s="18"/>
    </row>
    <row r="35" spans="1:20">
      <c r="A35" s="4">
        <v>31</v>
      </c>
      <c r="B35" s="17" t="s">
        <v>66</v>
      </c>
      <c r="C35" s="18" t="s">
        <v>695</v>
      </c>
      <c r="D35" s="18" t="s">
        <v>27</v>
      </c>
      <c r="E35" s="19">
        <v>18126014809</v>
      </c>
      <c r="F35" s="18" t="s">
        <v>85</v>
      </c>
      <c r="G35" s="19">
        <v>16</v>
      </c>
      <c r="H35" s="19">
        <v>10</v>
      </c>
      <c r="I35" s="17">
        <f t="shared" si="1"/>
        <v>26</v>
      </c>
      <c r="J35" s="18">
        <v>9707850373</v>
      </c>
      <c r="K35" s="18" t="s">
        <v>692</v>
      </c>
      <c r="L35" s="18" t="s">
        <v>693</v>
      </c>
      <c r="M35" s="18">
        <v>9613329752</v>
      </c>
      <c r="N35" s="18" t="s">
        <v>696</v>
      </c>
      <c r="O35" s="18">
        <v>8254985465</v>
      </c>
      <c r="P35" s="24">
        <v>43515</v>
      </c>
      <c r="Q35" s="18" t="s">
        <v>104</v>
      </c>
      <c r="R35" s="18">
        <v>22</v>
      </c>
      <c r="S35" s="18" t="s">
        <v>150</v>
      </c>
      <c r="T35" s="18"/>
    </row>
    <row r="36" spans="1:20">
      <c r="A36" s="4">
        <v>32</v>
      </c>
      <c r="B36" s="17" t="s">
        <v>66</v>
      </c>
      <c r="C36" s="18" t="s">
        <v>697</v>
      </c>
      <c r="D36" s="18" t="s">
        <v>27</v>
      </c>
      <c r="E36" s="19">
        <v>18120615001</v>
      </c>
      <c r="F36" s="18" t="s">
        <v>88</v>
      </c>
      <c r="G36" s="19">
        <v>16</v>
      </c>
      <c r="H36" s="19">
        <v>15</v>
      </c>
      <c r="I36" s="17">
        <f t="shared" si="1"/>
        <v>31</v>
      </c>
      <c r="J36" s="18">
        <v>9707250403</v>
      </c>
      <c r="K36" s="18" t="s">
        <v>692</v>
      </c>
      <c r="L36" s="18" t="s">
        <v>693</v>
      </c>
      <c r="M36" s="18">
        <v>9613329752</v>
      </c>
      <c r="N36" s="18" t="s">
        <v>696</v>
      </c>
      <c r="O36" s="18">
        <v>8254985465</v>
      </c>
      <c r="P36" s="24">
        <v>43515</v>
      </c>
      <c r="Q36" s="18" t="s">
        <v>104</v>
      </c>
      <c r="R36" s="18">
        <v>22</v>
      </c>
      <c r="S36" s="18" t="s">
        <v>150</v>
      </c>
      <c r="T36" s="18"/>
    </row>
    <row r="37" spans="1:20">
      <c r="A37" s="4">
        <v>33</v>
      </c>
      <c r="B37" s="17" t="s">
        <v>66</v>
      </c>
      <c r="C37" s="18" t="s">
        <v>698</v>
      </c>
      <c r="D37" s="18" t="s">
        <v>29</v>
      </c>
      <c r="E37" s="19">
        <v>98</v>
      </c>
      <c r="F37" s="18" t="s">
        <v>84</v>
      </c>
      <c r="G37" s="19">
        <v>20</v>
      </c>
      <c r="H37" s="19">
        <v>20</v>
      </c>
      <c r="I37" s="17">
        <f t="shared" si="1"/>
        <v>40</v>
      </c>
      <c r="J37" s="18">
        <v>9408017986</v>
      </c>
      <c r="K37" s="18" t="s">
        <v>692</v>
      </c>
      <c r="L37" s="18" t="s">
        <v>693</v>
      </c>
      <c r="M37" s="18">
        <v>9613329752</v>
      </c>
      <c r="N37" s="18" t="s">
        <v>696</v>
      </c>
      <c r="O37" s="18">
        <v>8254985465</v>
      </c>
      <c r="P37" s="24">
        <v>43516</v>
      </c>
      <c r="Q37" s="18" t="s">
        <v>105</v>
      </c>
      <c r="R37" s="18">
        <v>22</v>
      </c>
      <c r="S37" s="18" t="s">
        <v>150</v>
      </c>
      <c r="T37" s="18"/>
    </row>
    <row r="38" spans="1:20">
      <c r="A38" s="4">
        <v>34</v>
      </c>
      <c r="B38" s="17" t="s">
        <v>66</v>
      </c>
      <c r="C38" s="18" t="s">
        <v>698</v>
      </c>
      <c r="D38" s="18" t="s">
        <v>27</v>
      </c>
      <c r="E38" s="19">
        <v>18120615002</v>
      </c>
      <c r="F38" s="18" t="s">
        <v>85</v>
      </c>
      <c r="G38" s="19">
        <v>35</v>
      </c>
      <c r="H38" s="19">
        <v>30</v>
      </c>
      <c r="I38" s="17">
        <f t="shared" si="1"/>
        <v>65</v>
      </c>
      <c r="J38" s="18">
        <v>9864831285</v>
      </c>
      <c r="K38" s="18" t="s">
        <v>692</v>
      </c>
      <c r="L38" s="18" t="s">
        <v>693</v>
      </c>
      <c r="M38" s="18">
        <v>9613329752</v>
      </c>
      <c r="N38" s="18" t="s">
        <v>696</v>
      </c>
      <c r="O38" s="18">
        <v>8254985465</v>
      </c>
      <c r="P38" s="24">
        <v>43516</v>
      </c>
      <c r="Q38" s="18" t="s">
        <v>105</v>
      </c>
      <c r="R38" s="18">
        <v>22</v>
      </c>
      <c r="S38" s="18" t="s">
        <v>150</v>
      </c>
      <c r="T38" s="18"/>
    </row>
    <row r="39" spans="1:20">
      <c r="A39" s="4">
        <v>35</v>
      </c>
      <c r="B39" s="17" t="s">
        <v>66</v>
      </c>
      <c r="C39" s="18" t="s">
        <v>699</v>
      </c>
      <c r="D39" s="18" t="s">
        <v>27</v>
      </c>
      <c r="E39" s="19">
        <v>18120620301</v>
      </c>
      <c r="F39" s="18" t="s">
        <v>88</v>
      </c>
      <c r="G39" s="19"/>
      <c r="H39" s="19">
        <v>35</v>
      </c>
      <c r="I39" s="17">
        <f t="shared" si="1"/>
        <v>35</v>
      </c>
      <c r="J39" s="18">
        <v>8254985465</v>
      </c>
      <c r="K39" s="18" t="s">
        <v>692</v>
      </c>
      <c r="L39" s="18" t="s">
        <v>693</v>
      </c>
      <c r="M39" s="18">
        <v>9613329752</v>
      </c>
      <c r="N39" s="18" t="s">
        <v>696</v>
      </c>
      <c r="O39" s="18">
        <v>8254985465</v>
      </c>
      <c r="P39" s="24">
        <v>43517</v>
      </c>
      <c r="Q39" s="18" t="s">
        <v>106</v>
      </c>
      <c r="R39" s="18">
        <v>22</v>
      </c>
      <c r="S39" s="18" t="s">
        <v>150</v>
      </c>
      <c r="T39" s="18"/>
    </row>
    <row r="40" spans="1:20">
      <c r="A40" s="4">
        <v>36</v>
      </c>
      <c r="B40" s="17" t="s">
        <v>66</v>
      </c>
      <c r="C40" s="18" t="s">
        <v>700</v>
      </c>
      <c r="D40" s="18" t="s">
        <v>29</v>
      </c>
      <c r="E40" s="19">
        <v>6</v>
      </c>
      <c r="F40" s="18" t="s">
        <v>84</v>
      </c>
      <c r="G40" s="19">
        <v>15</v>
      </c>
      <c r="H40" s="19">
        <v>21</v>
      </c>
      <c r="I40" s="17">
        <f t="shared" si="1"/>
        <v>36</v>
      </c>
      <c r="J40" s="18">
        <v>8254985465</v>
      </c>
      <c r="K40" s="18" t="s">
        <v>692</v>
      </c>
      <c r="L40" s="18" t="s">
        <v>693</v>
      </c>
      <c r="M40" s="18">
        <v>9613329752</v>
      </c>
      <c r="N40" s="18" t="s">
        <v>696</v>
      </c>
      <c r="O40" s="18">
        <v>8254985465</v>
      </c>
      <c r="P40" s="24">
        <v>43517</v>
      </c>
      <c r="Q40" s="18" t="s">
        <v>106</v>
      </c>
      <c r="R40" s="18">
        <v>22</v>
      </c>
      <c r="S40" s="18" t="s">
        <v>150</v>
      </c>
      <c r="T40" s="18"/>
    </row>
    <row r="41" spans="1:20">
      <c r="A41" s="4">
        <v>37</v>
      </c>
      <c r="B41" s="17" t="s">
        <v>66</v>
      </c>
      <c r="C41" s="18" t="s">
        <v>701</v>
      </c>
      <c r="D41" s="18" t="s">
        <v>27</v>
      </c>
      <c r="E41" s="19">
        <v>18120614706</v>
      </c>
      <c r="F41" s="18" t="s">
        <v>85</v>
      </c>
      <c r="G41" s="19">
        <v>32</v>
      </c>
      <c r="H41" s="19">
        <v>22</v>
      </c>
      <c r="I41" s="17">
        <f t="shared" si="1"/>
        <v>54</v>
      </c>
      <c r="J41" s="18">
        <v>9864511352</v>
      </c>
      <c r="K41" s="18" t="s">
        <v>692</v>
      </c>
      <c r="L41" s="18" t="s">
        <v>693</v>
      </c>
      <c r="M41" s="18">
        <v>9613329752</v>
      </c>
      <c r="N41" s="18" t="s">
        <v>702</v>
      </c>
      <c r="O41" s="18">
        <v>9508673911</v>
      </c>
      <c r="P41" s="24">
        <v>43518</v>
      </c>
      <c r="Q41" s="18" t="s">
        <v>107</v>
      </c>
      <c r="R41" s="18">
        <v>22</v>
      </c>
      <c r="S41" s="18" t="s">
        <v>150</v>
      </c>
      <c r="T41" s="18"/>
    </row>
    <row r="42" spans="1:20">
      <c r="A42" s="4">
        <v>38</v>
      </c>
      <c r="B42" s="17" t="s">
        <v>66</v>
      </c>
      <c r="C42" s="18" t="s">
        <v>701</v>
      </c>
      <c r="D42" s="18" t="s">
        <v>29</v>
      </c>
      <c r="E42" s="19">
        <v>89</v>
      </c>
      <c r="F42" s="18" t="s">
        <v>84</v>
      </c>
      <c r="G42" s="19">
        <v>15</v>
      </c>
      <c r="H42" s="19">
        <v>20</v>
      </c>
      <c r="I42" s="17">
        <f t="shared" si="1"/>
        <v>35</v>
      </c>
      <c r="J42" s="18">
        <v>7896583488</v>
      </c>
      <c r="K42" s="18" t="s">
        <v>692</v>
      </c>
      <c r="L42" s="18" t="s">
        <v>693</v>
      </c>
      <c r="M42" s="18">
        <v>9613329752</v>
      </c>
      <c r="N42" s="18" t="s">
        <v>703</v>
      </c>
      <c r="O42" s="18">
        <v>7896583488</v>
      </c>
      <c r="P42" s="24">
        <v>43518</v>
      </c>
      <c r="Q42" s="18" t="s">
        <v>107</v>
      </c>
      <c r="R42" s="18">
        <v>22</v>
      </c>
      <c r="S42" s="18" t="s">
        <v>150</v>
      </c>
      <c r="T42" s="18"/>
    </row>
    <row r="43" spans="1:20">
      <c r="A43" s="4">
        <v>39</v>
      </c>
      <c r="B43" s="17" t="s">
        <v>66</v>
      </c>
      <c r="C43" s="18" t="s">
        <v>704</v>
      </c>
      <c r="D43" s="18" t="s">
        <v>27</v>
      </c>
      <c r="E43" s="19">
        <v>18120614701</v>
      </c>
      <c r="F43" s="18" t="s">
        <v>85</v>
      </c>
      <c r="G43" s="19">
        <v>32</v>
      </c>
      <c r="H43" s="19">
        <v>30</v>
      </c>
      <c r="I43" s="17">
        <f t="shared" si="1"/>
        <v>62</v>
      </c>
      <c r="J43" s="18">
        <v>9435229128</v>
      </c>
      <c r="K43" s="18" t="s">
        <v>692</v>
      </c>
      <c r="L43" s="18" t="s">
        <v>693</v>
      </c>
      <c r="M43" s="18">
        <v>9613329752</v>
      </c>
      <c r="N43" s="18" t="s">
        <v>703</v>
      </c>
      <c r="O43" s="18">
        <v>7896583488</v>
      </c>
      <c r="P43" s="24">
        <v>43519</v>
      </c>
      <c r="Q43" s="18" t="s">
        <v>108</v>
      </c>
      <c r="R43" s="18">
        <v>22</v>
      </c>
      <c r="S43" s="18" t="s">
        <v>150</v>
      </c>
      <c r="T43" s="18"/>
    </row>
    <row r="44" spans="1:20">
      <c r="A44" s="4">
        <v>40</v>
      </c>
      <c r="B44" s="17" t="s">
        <v>66</v>
      </c>
      <c r="C44" s="18" t="s">
        <v>705</v>
      </c>
      <c r="D44" s="18" t="s">
        <v>27</v>
      </c>
      <c r="E44" s="19">
        <v>18120614704</v>
      </c>
      <c r="F44" s="18" t="s">
        <v>88</v>
      </c>
      <c r="G44" s="19">
        <v>35</v>
      </c>
      <c r="H44" s="19">
        <v>27</v>
      </c>
      <c r="I44" s="17">
        <f t="shared" si="1"/>
        <v>62</v>
      </c>
      <c r="J44" s="18">
        <v>9508608972</v>
      </c>
      <c r="K44" s="18" t="s">
        <v>692</v>
      </c>
      <c r="L44" s="18" t="s">
        <v>693</v>
      </c>
      <c r="M44" s="18">
        <v>9613329752</v>
      </c>
      <c r="N44" s="18" t="s">
        <v>703</v>
      </c>
      <c r="O44" s="18">
        <v>7896583488</v>
      </c>
      <c r="P44" s="24">
        <v>43519</v>
      </c>
      <c r="Q44" s="18" t="s">
        <v>108</v>
      </c>
      <c r="R44" s="18">
        <v>22</v>
      </c>
      <c r="S44" s="18" t="s">
        <v>150</v>
      </c>
      <c r="T44" s="18"/>
    </row>
    <row r="45" spans="1:20">
      <c r="A45" s="4">
        <v>41</v>
      </c>
      <c r="B45" s="17" t="s">
        <v>66</v>
      </c>
      <c r="C45" s="18" t="s">
        <v>692</v>
      </c>
      <c r="D45" s="18" t="s">
        <v>29</v>
      </c>
      <c r="E45" s="19">
        <v>91</v>
      </c>
      <c r="F45" s="18" t="s">
        <v>84</v>
      </c>
      <c r="G45" s="19">
        <v>21</v>
      </c>
      <c r="H45" s="19">
        <v>18</v>
      </c>
      <c r="I45" s="17">
        <f t="shared" si="1"/>
        <v>39</v>
      </c>
      <c r="J45" s="18">
        <v>9508608972</v>
      </c>
      <c r="K45" s="18" t="s">
        <v>692</v>
      </c>
      <c r="L45" s="18" t="s">
        <v>693</v>
      </c>
      <c r="M45" s="18">
        <v>9613329752</v>
      </c>
      <c r="N45" s="18" t="s">
        <v>703</v>
      </c>
      <c r="O45" s="18">
        <v>7896583488</v>
      </c>
      <c r="P45" s="24">
        <v>43521</v>
      </c>
      <c r="Q45" s="18" t="s">
        <v>109</v>
      </c>
      <c r="R45" s="18">
        <v>22</v>
      </c>
      <c r="S45" s="18" t="s">
        <v>150</v>
      </c>
      <c r="T45" s="18"/>
    </row>
    <row r="46" spans="1:20">
      <c r="A46" s="4">
        <v>42</v>
      </c>
      <c r="B46" s="17" t="s">
        <v>66</v>
      </c>
      <c r="C46" s="18" t="s">
        <v>706</v>
      </c>
      <c r="D46" s="18" t="s">
        <v>29</v>
      </c>
      <c r="E46" s="19">
        <v>92</v>
      </c>
      <c r="F46" s="18" t="s">
        <v>84</v>
      </c>
      <c r="G46" s="19">
        <v>22</v>
      </c>
      <c r="H46" s="19">
        <v>20</v>
      </c>
      <c r="I46" s="17">
        <f t="shared" si="1"/>
        <v>42</v>
      </c>
      <c r="J46" s="18">
        <v>9508608972</v>
      </c>
      <c r="K46" s="18" t="s">
        <v>692</v>
      </c>
      <c r="L46" s="18" t="s">
        <v>693</v>
      </c>
      <c r="M46" s="18">
        <v>9613329752</v>
      </c>
      <c r="N46" s="18" t="s">
        <v>703</v>
      </c>
      <c r="O46" s="18">
        <v>7896583488</v>
      </c>
      <c r="P46" s="24">
        <v>43521</v>
      </c>
      <c r="Q46" s="18" t="s">
        <v>109</v>
      </c>
      <c r="R46" s="18">
        <v>22</v>
      </c>
      <c r="S46" s="18" t="s">
        <v>150</v>
      </c>
      <c r="T46" s="18"/>
    </row>
    <row r="47" spans="1:20">
      <c r="A47" s="4">
        <v>43</v>
      </c>
      <c r="B47" s="17" t="s">
        <v>66</v>
      </c>
      <c r="C47" s="18" t="s">
        <v>707</v>
      </c>
      <c r="D47" s="18" t="s">
        <v>29</v>
      </c>
      <c r="E47" s="19">
        <v>93</v>
      </c>
      <c r="F47" s="18" t="s">
        <v>84</v>
      </c>
      <c r="G47" s="19">
        <v>18</v>
      </c>
      <c r="H47" s="19">
        <v>20</v>
      </c>
      <c r="I47" s="17">
        <f t="shared" si="1"/>
        <v>38</v>
      </c>
      <c r="J47" s="18">
        <v>9508608972</v>
      </c>
      <c r="K47" s="18" t="s">
        <v>692</v>
      </c>
      <c r="L47" s="18" t="s">
        <v>693</v>
      </c>
      <c r="M47" s="18">
        <v>9613329752</v>
      </c>
      <c r="N47" s="18" t="s">
        <v>703</v>
      </c>
      <c r="O47" s="18">
        <v>7896583488</v>
      </c>
      <c r="P47" s="24">
        <v>43522</v>
      </c>
      <c r="Q47" s="18" t="s">
        <v>104</v>
      </c>
      <c r="R47" s="18">
        <v>22</v>
      </c>
      <c r="S47" s="18" t="s">
        <v>150</v>
      </c>
      <c r="T47" s="18"/>
    </row>
    <row r="48" spans="1:20">
      <c r="A48" s="4">
        <v>44</v>
      </c>
      <c r="B48" s="17" t="s">
        <v>66</v>
      </c>
      <c r="C48" s="18" t="s">
        <v>708</v>
      </c>
      <c r="D48" s="18" t="s">
        <v>27</v>
      </c>
      <c r="E48" s="19">
        <v>18120614705</v>
      </c>
      <c r="F48" s="18" t="s">
        <v>86</v>
      </c>
      <c r="G48" s="19">
        <v>24</v>
      </c>
      <c r="H48" s="19">
        <v>27</v>
      </c>
      <c r="I48" s="17">
        <f t="shared" si="1"/>
        <v>51</v>
      </c>
      <c r="J48" s="18">
        <v>9508608972</v>
      </c>
      <c r="K48" s="18" t="s">
        <v>692</v>
      </c>
      <c r="L48" s="18" t="s">
        <v>693</v>
      </c>
      <c r="M48" s="18">
        <v>9613329752</v>
      </c>
      <c r="N48" s="18" t="s">
        <v>703</v>
      </c>
      <c r="O48" s="18">
        <v>7896583488</v>
      </c>
      <c r="P48" s="24">
        <v>43522</v>
      </c>
      <c r="Q48" s="18" t="s">
        <v>104</v>
      </c>
      <c r="R48" s="18">
        <v>22</v>
      </c>
      <c r="S48" s="18" t="s">
        <v>150</v>
      </c>
      <c r="T48" s="18"/>
    </row>
    <row r="49" spans="1:20">
      <c r="A49" s="4">
        <v>45</v>
      </c>
      <c r="B49" s="17" t="s">
        <v>66</v>
      </c>
      <c r="C49" s="18" t="s">
        <v>709</v>
      </c>
      <c r="D49" s="18" t="s">
        <v>27</v>
      </c>
      <c r="E49" s="19">
        <v>18120614706</v>
      </c>
      <c r="F49" s="18" t="s">
        <v>89</v>
      </c>
      <c r="G49" s="19">
        <v>32</v>
      </c>
      <c r="H49" s="19">
        <v>33</v>
      </c>
      <c r="I49" s="17">
        <f t="shared" si="1"/>
        <v>65</v>
      </c>
      <c r="J49" s="18">
        <v>9508608972</v>
      </c>
      <c r="K49" s="18" t="s">
        <v>692</v>
      </c>
      <c r="L49" s="18" t="s">
        <v>693</v>
      </c>
      <c r="M49" s="18">
        <v>9613329752</v>
      </c>
      <c r="N49" s="18" t="s">
        <v>703</v>
      </c>
      <c r="O49" s="18">
        <v>7896583488</v>
      </c>
      <c r="P49" s="24">
        <v>43523</v>
      </c>
      <c r="Q49" s="18" t="s">
        <v>105</v>
      </c>
      <c r="R49" s="18">
        <v>22</v>
      </c>
      <c r="S49" s="18" t="s">
        <v>150</v>
      </c>
      <c r="T49" s="18"/>
    </row>
    <row r="50" spans="1:20">
      <c r="A50" s="4">
        <v>46</v>
      </c>
      <c r="B50" s="17" t="s">
        <v>67</v>
      </c>
      <c r="C50" s="55" t="s">
        <v>556</v>
      </c>
      <c r="D50" s="55" t="s">
        <v>29</v>
      </c>
      <c r="E50" s="56">
        <v>144</v>
      </c>
      <c r="F50" s="55" t="s">
        <v>84</v>
      </c>
      <c r="G50" s="56">
        <v>30</v>
      </c>
      <c r="H50" s="56">
        <v>35</v>
      </c>
      <c r="I50" s="17">
        <f t="shared" si="1"/>
        <v>65</v>
      </c>
      <c r="J50" s="55">
        <v>9577161766</v>
      </c>
      <c r="K50" s="55" t="s">
        <v>178</v>
      </c>
      <c r="L50" s="55" t="s">
        <v>173</v>
      </c>
      <c r="M50" s="55">
        <v>9957123661</v>
      </c>
      <c r="N50" s="55" t="s">
        <v>555</v>
      </c>
      <c r="O50" s="55">
        <v>9678294882</v>
      </c>
      <c r="P50" s="24">
        <v>43497</v>
      </c>
      <c r="Q50" s="18" t="s">
        <v>107</v>
      </c>
      <c r="R50" s="18">
        <v>22</v>
      </c>
      <c r="S50" s="18" t="s">
        <v>150</v>
      </c>
      <c r="T50" s="18"/>
    </row>
    <row r="51" spans="1:20">
      <c r="A51" s="4">
        <v>47</v>
      </c>
      <c r="B51" s="17" t="s">
        <v>67</v>
      </c>
      <c r="C51" s="55" t="s">
        <v>557</v>
      </c>
      <c r="D51" s="55" t="s">
        <v>29</v>
      </c>
      <c r="E51" s="56">
        <v>150</v>
      </c>
      <c r="F51" s="55" t="s">
        <v>84</v>
      </c>
      <c r="G51" s="56">
        <v>47</v>
      </c>
      <c r="H51" s="56">
        <v>40</v>
      </c>
      <c r="I51" s="57">
        <f t="shared" si="1"/>
        <v>87</v>
      </c>
      <c r="J51" s="55">
        <v>9613664912</v>
      </c>
      <c r="K51" s="55" t="s">
        <v>178</v>
      </c>
      <c r="L51" s="55" t="s">
        <v>170</v>
      </c>
      <c r="M51" s="55">
        <v>9957123661</v>
      </c>
      <c r="N51" s="55" t="s">
        <v>340</v>
      </c>
      <c r="O51" s="55">
        <v>9577766959</v>
      </c>
      <c r="P51" s="24">
        <v>43498</v>
      </c>
      <c r="Q51" s="18" t="s">
        <v>108</v>
      </c>
      <c r="R51" s="18">
        <v>22</v>
      </c>
      <c r="S51" s="18" t="s">
        <v>150</v>
      </c>
      <c r="T51" s="18"/>
    </row>
    <row r="52" spans="1:20">
      <c r="A52" s="4">
        <v>48</v>
      </c>
      <c r="B52" s="17" t="s">
        <v>67</v>
      </c>
      <c r="C52" s="55" t="s">
        <v>558</v>
      </c>
      <c r="D52" s="55" t="s">
        <v>29</v>
      </c>
      <c r="E52" s="56">
        <v>209</v>
      </c>
      <c r="F52" s="55" t="s">
        <v>84</v>
      </c>
      <c r="G52" s="56">
        <v>45</v>
      </c>
      <c r="H52" s="56">
        <v>40</v>
      </c>
      <c r="I52" s="17">
        <f t="shared" si="1"/>
        <v>85</v>
      </c>
      <c r="J52" s="55">
        <v>8011160690</v>
      </c>
      <c r="K52" s="55" t="s">
        <v>178</v>
      </c>
      <c r="L52" s="55" t="s">
        <v>170</v>
      </c>
      <c r="M52" s="55">
        <v>9957123661</v>
      </c>
      <c r="N52" s="55" t="s">
        <v>179</v>
      </c>
      <c r="O52" s="55">
        <v>9678989973</v>
      </c>
      <c r="P52" s="24">
        <v>43500</v>
      </c>
      <c r="Q52" s="18" t="s">
        <v>109</v>
      </c>
      <c r="R52" s="18">
        <v>22</v>
      </c>
      <c r="S52" s="18" t="s">
        <v>150</v>
      </c>
      <c r="T52" s="18"/>
    </row>
    <row r="53" spans="1:20">
      <c r="A53" s="4">
        <v>49</v>
      </c>
      <c r="B53" s="17" t="s">
        <v>67</v>
      </c>
      <c r="C53" s="55" t="s">
        <v>187</v>
      </c>
      <c r="D53" s="55" t="s">
        <v>29</v>
      </c>
      <c r="E53" s="56">
        <v>210</v>
      </c>
      <c r="F53" s="55" t="s">
        <v>84</v>
      </c>
      <c r="G53" s="56">
        <v>50</v>
      </c>
      <c r="H53" s="56">
        <v>48</v>
      </c>
      <c r="I53" s="17">
        <f t="shared" si="1"/>
        <v>98</v>
      </c>
      <c r="J53" s="55">
        <v>9854157873</v>
      </c>
      <c r="K53" s="55" t="s">
        <v>178</v>
      </c>
      <c r="L53" s="55" t="s">
        <v>170</v>
      </c>
      <c r="M53" s="55">
        <v>9957123661</v>
      </c>
      <c r="N53" s="55" t="s">
        <v>559</v>
      </c>
      <c r="O53" s="55">
        <v>9678088853</v>
      </c>
      <c r="P53" s="24">
        <v>43500</v>
      </c>
      <c r="Q53" s="18" t="s">
        <v>109</v>
      </c>
      <c r="R53" s="18">
        <v>22</v>
      </c>
      <c r="S53" s="18" t="s">
        <v>150</v>
      </c>
      <c r="T53" s="18"/>
    </row>
    <row r="54" spans="1:20">
      <c r="A54" s="4">
        <v>50</v>
      </c>
      <c r="B54" s="17" t="s">
        <v>67</v>
      </c>
      <c r="C54" s="55" t="s">
        <v>560</v>
      </c>
      <c r="D54" s="55" t="s">
        <v>29</v>
      </c>
      <c r="E54" s="56">
        <v>212</v>
      </c>
      <c r="F54" s="55" t="s">
        <v>84</v>
      </c>
      <c r="G54" s="56">
        <v>51</v>
      </c>
      <c r="H54" s="56">
        <v>46</v>
      </c>
      <c r="I54" s="17">
        <f t="shared" si="1"/>
        <v>97</v>
      </c>
      <c r="J54" s="55">
        <v>9577343701</v>
      </c>
      <c r="K54" s="55" t="s">
        <v>178</v>
      </c>
      <c r="L54" s="55" t="s">
        <v>170</v>
      </c>
      <c r="M54" s="55">
        <v>9957123661</v>
      </c>
      <c r="N54" s="55" t="s">
        <v>561</v>
      </c>
      <c r="O54" s="55">
        <v>9854844275</v>
      </c>
      <c r="P54" s="24">
        <v>43501</v>
      </c>
      <c r="Q54" s="18" t="s">
        <v>104</v>
      </c>
      <c r="R54" s="18">
        <v>23</v>
      </c>
      <c r="S54" s="18" t="s">
        <v>150</v>
      </c>
      <c r="T54" s="18"/>
    </row>
    <row r="55" spans="1:20">
      <c r="A55" s="4">
        <v>51</v>
      </c>
      <c r="B55" s="17" t="s">
        <v>67</v>
      </c>
      <c r="C55" s="55" t="s">
        <v>189</v>
      </c>
      <c r="D55" s="55" t="s">
        <v>29</v>
      </c>
      <c r="E55" s="56">
        <v>148</v>
      </c>
      <c r="F55" s="55" t="s">
        <v>84</v>
      </c>
      <c r="G55" s="56">
        <v>54</v>
      </c>
      <c r="H55" s="56">
        <v>37</v>
      </c>
      <c r="I55" s="57">
        <f t="shared" si="1"/>
        <v>91</v>
      </c>
      <c r="J55" s="55">
        <v>8812202379</v>
      </c>
      <c r="K55" s="55" t="s">
        <v>178</v>
      </c>
      <c r="L55" s="55" t="s">
        <v>170</v>
      </c>
      <c r="M55" s="55">
        <v>9957123661</v>
      </c>
      <c r="N55" s="55" t="s">
        <v>562</v>
      </c>
      <c r="O55" s="55">
        <v>8486062848</v>
      </c>
      <c r="P55" s="24">
        <v>43501</v>
      </c>
      <c r="Q55" s="18" t="s">
        <v>104</v>
      </c>
      <c r="R55" s="18">
        <v>23</v>
      </c>
      <c r="S55" s="18" t="s">
        <v>150</v>
      </c>
      <c r="T55" s="18"/>
    </row>
    <row r="56" spans="1:20">
      <c r="A56" s="4">
        <v>52</v>
      </c>
      <c r="B56" s="17" t="s">
        <v>67</v>
      </c>
      <c r="C56" s="18" t="s">
        <v>563</v>
      </c>
      <c r="D56" s="18" t="s">
        <v>29</v>
      </c>
      <c r="E56" s="19">
        <v>104</v>
      </c>
      <c r="F56" s="18" t="s">
        <v>84</v>
      </c>
      <c r="G56" s="19">
        <v>38</v>
      </c>
      <c r="H56" s="19">
        <v>42</v>
      </c>
      <c r="I56" s="17">
        <f t="shared" si="1"/>
        <v>80</v>
      </c>
      <c r="J56" s="18">
        <v>9678807651</v>
      </c>
      <c r="K56" s="55" t="s">
        <v>178</v>
      </c>
      <c r="L56" s="55" t="s">
        <v>170</v>
      </c>
      <c r="M56" s="55">
        <v>9957123661</v>
      </c>
      <c r="N56" s="18" t="s">
        <v>340</v>
      </c>
      <c r="O56" s="18">
        <v>9577766959</v>
      </c>
      <c r="P56" s="24">
        <v>43502</v>
      </c>
      <c r="Q56" s="18" t="s">
        <v>105</v>
      </c>
      <c r="R56" s="18">
        <v>23</v>
      </c>
      <c r="S56" s="18" t="s">
        <v>150</v>
      </c>
      <c r="T56" s="18"/>
    </row>
    <row r="57" spans="1:20">
      <c r="A57" s="4">
        <v>53</v>
      </c>
      <c r="B57" s="17" t="s">
        <v>67</v>
      </c>
      <c r="C57" s="58" t="s">
        <v>710</v>
      </c>
      <c r="D57" s="58" t="s">
        <v>29</v>
      </c>
      <c r="E57" s="59">
        <v>133</v>
      </c>
      <c r="F57" s="58" t="s">
        <v>84</v>
      </c>
      <c r="G57" s="59">
        <v>7</v>
      </c>
      <c r="H57" s="59">
        <v>45</v>
      </c>
      <c r="I57" s="67">
        <f t="shared" ref="I57:I71" si="2">G57+H57</f>
        <v>52</v>
      </c>
      <c r="J57" s="58">
        <v>9678946686</v>
      </c>
      <c r="K57" s="58" t="s">
        <v>169</v>
      </c>
      <c r="L57" s="55" t="s">
        <v>173</v>
      </c>
      <c r="M57" s="55">
        <v>9957123661</v>
      </c>
      <c r="N57" s="18" t="s">
        <v>711</v>
      </c>
      <c r="O57" s="18">
        <v>9854157837</v>
      </c>
      <c r="P57" s="24">
        <v>43503</v>
      </c>
      <c r="Q57" s="18" t="s">
        <v>106</v>
      </c>
      <c r="R57" s="18">
        <v>23</v>
      </c>
      <c r="S57" s="18" t="s">
        <v>150</v>
      </c>
      <c r="T57" s="18"/>
    </row>
    <row r="58" spans="1:20">
      <c r="A58" s="4">
        <v>54</v>
      </c>
      <c r="B58" s="17" t="s">
        <v>67</v>
      </c>
      <c r="C58" s="58" t="s">
        <v>712</v>
      </c>
      <c r="D58" s="58" t="s">
        <v>29</v>
      </c>
      <c r="E58" s="59">
        <v>135</v>
      </c>
      <c r="F58" s="58" t="s">
        <v>84</v>
      </c>
      <c r="G58" s="59">
        <v>45</v>
      </c>
      <c r="H58" s="59">
        <v>47</v>
      </c>
      <c r="I58" s="67">
        <f t="shared" si="2"/>
        <v>92</v>
      </c>
      <c r="J58" s="58">
        <v>9859451129</v>
      </c>
      <c r="K58" s="58" t="s">
        <v>169</v>
      </c>
      <c r="L58" s="55" t="s">
        <v>173</v>
      </c>
      <c r="M58" s="55">
        <v>9957123661</v>
      </c>
      <c r="N58" s="18" t="s">
        <v>711</v>
      </c>
      <c r="O58" s="18">
        <v>9854157837</v>
      </c>
      <c r="P58" s="24">
        <v>43504</v>
      </c>
      <c r="Q58" s="18" t="s">
        <v>107</v>
      </c>
      <c r="R58" s="18">
        <v>10</v>
      </c>
      <c r="S58" s="18" t="s">
        <v>150</v>
      </c>
      <c r="T58" s="18"/>
    </row>
    <row r="59" spans="1:20">
      <c r="A59" s="4">
        <v>55</v>
      </c>
      <c r="B59" s="17" t="s">
        <v>67</v>
      </c>
      <c r="C59" s="58" t="s">
        <v>713</v>
      </c>
      <c r="D59" s="58" t="s">
        <v>29</v>
      </c>
      <c r="E59" s="59">
        <v>140</v>
      </c>
      <c r="F59" s="58" t="s">
        <v>84</v>
      </c>
      <c r="G59" s="59">
        <v>16</v>
      </c>
      <c r="H59" s="59">
        <v>25</v>
      </c>
      <c r="I59" s="67">
        <f t="shared" si="2"/>
        <v>41</v>
      </c>
      <c r="J59" s="58">
        <v>9957952755</v>
      </c>
      <c r="K59" s="58" t="s">
        <v>178</v>
      </c>
      <c r="L59" s="58" t="s">
        <v>170</v>
      </c>
      <c r="M59" s="58">
        <v>9957123661</v>
      </c>
      <c r="N59" s="58" t="s">
        <v>183</v>
      </c>
      <c r="O59" s="18">
        <v>9854157837</v>
      </c>
      <c r="P59" s="24">
        <v>43504</v>
      </c>
      <c r="Q59" s="18" t="s">
        <v>107</v>
      </c>
      <c r="R59" s="18">
        <v>10</v>
      </c>
      <c r="S59" s="18" t="s">
        <v>150</v>
      </c>
      <c r="T59" s="18"/>
    </row>
    <row r="60" spans="1:20">
      <c r="A60" s="4">
        <v>56</v>
      </c>
      <c r="B60" s="17" t="s">
        <v>67</v>
      </c>
      <c r="C60" s="58" t="s">
        <v>714</v>
      </c>
      <c r="D60" s="58" t="s">
        <v>29</v>
      </c>
      <c r="E60" s="59">
        <v>143</v>
      </c>
      <c r="F60" s="58" t="s">
        <v>84</v>
      </c>
      <c r="G60" s="59">
        <v>35</v>
      </c>
      <c r="H60" s="59">
        <v>42</v>
      </c>
      <c r="I60" s="67">
        <f t="shared" si="2"/>
        <v>77</v>
      </c>
      <c r="J60" s="58">
        <v>9957952755</v>
      </c>
      <c r="K60" s="58" t="s">
        <v>169</v>
      </c>
      <c r="L60" s="55" t="s">
        <v>173</v>
      </c>
      <c r="M60" s="55">
        <v>9957123661</v>
      </c>
      <c r="N60" s="18" t="s">
        <v>711</v>
      </c>
      <c r="O60" s="18">
        <v>9854157837</v>
      </c>
      <c r="P60" s="24">
        <v>43505</v>
      </c>
      <c r="Q60" s="18" t="s">
        <v>108</v>
      </c>
      <c r="R60" s="18">
        <v>10</v>
      </c>
      <c r="S60" s="18" t="s">
        <v>150</v>
      </c>
      <c r="T60" s="18"/>
    </row>
    <row r="61" spans="1:20">
      <c r="A61" s="4">
        <v>57</v>
      </c>
      <c r="B61" s="17" t="s">
        <v>67</v>
      </c>
      <c r="C61" s="58" t="s">
        <v>715</v>
      </c>
      <c r="D61" s="58" t="s">
        <v>29</v>
      </c>
      <c r="E61" s="59">
        <v>145</v>
      </c>
      <c r="F61" s="58" t="s">
        <v>84</v>
      </c>
      <c r="G61" s="59">
        <v>38</v>
      </c>
      <c r="H61" s="59">
        <v>53</v>
      </c>
      <c r="I61" s="67">
        <f t="shared" si="2"/>
        <v>91</v>
      </c>
      <c r="J61" s="58">
        <v>9957952755</v>
      </c>
      <c r="K61" s="58" t="s">
        <v>169</v>
      </c>
      <c r="L61" s="55" t="s">
        <v>173</v>
      </c>
      <c r="M61" s="55">
        <v>9957123661</v>
      </c>
      <c r="N61" s="18" t="s">
        <v>711</v>
      </c>
      <c r="O61" s="18">
        <v>9854157837</v>
      </c>
      <c r="P61" s="24">
        <v>43507</v>
      </c>
      <c r="Q61" s="18" t="s">
        <v>109</v>
      </c>
      <c r="R61" s="18">
        <v>10</v>
      </c>
      <c r="S61" s="18" t="s">
        <v>150</v>
      </c>
      <c r="T61" s="18"/>
    </row>
    <row r="62" spans="1:20">
      <c r="A62" s="4">
        <v>58</v>
      </c>
      <c r="B62" s="17" t="s">
        <v>67</v>
      </c>
      <c r="C62" s="64" t="s">
        <v>716</v>
      </c>
      <c r="D62" s="64" t="s">
        <v>29</v>
      </c>
      <c r="E62" s="65">
        <v>147</v>
      </c>
      <c r="F62" s="64" t="s">
        <v>84</v>
      </c>
      <c r="G62" s="65">
        <v>30</v>
      </c>
      <c r="H62" s="65">
        <v>28</v>
      </c>
      <c r="I62" s="60">
        <f t="shared" si="2"/>
        <v>58</v>
      </c>
      <c r="J62" s="58">
        <v>9957952755</v>
      </c>
      <c r="K62" s="58" t="s">
        <v>169</v>
      </c>
      <c r="L62" s="55" t="s">
        <v>173</v>
      </c>
      <c r="M62" s="55">
        <v>9957123661</v>
      </c>
      <c r="N62" s="18" t="s">
        <v>711</v>
      </c>
      <c r="O62" s="18">
        <v>9854157837</v>
      </c>
      <c r="P62" s="24">
        <v>43507</v>
      </c>
      <c r="Q62" s="18" t="s">
        <v>109</v>
      </c>
      <c r="R62" s="18">
        <v>10</v>
      </c>
      <c r="S62" s="18" t="s">
        <v>150</v>
      </c>
      <c r="T62" s="18"/>
    </row>
    <row r="63" spans="1:20">
      <c r="A63" s="4">
        <v>59</v>
      </c>
      <c r="B63" s="17" t="s">
        <v>67</v>
      </c>
      <c r="C63" s="64" t="s">
        <v>717</v>
      </c>
      <c r="D63" s="64" t="s">
        <v>29</v>
      </c>
      <c r="E63" s="65">
        <v>149</v>
      </c>
      <c r="F63" s="64" t="s">
        <v>84</v>
      </c>
      <c r="G63" s="65">
        <v>30</v>
      </c>
      <c r="H63" s="65">
        <v>25</v>
      </c>
      <c r="I63" s="60">
        <f t="shared" si="2"/>
        <v>55</v>
      </c>
      <c r="J63" s="64">
        <v>9613171125</v>
      </c>
      <c r="K63" s="58" t="s">
        <v>169</v>
      </c>
      <c r="L63" s="55" t="s">
        <v>173</v>
      </c>
      <c r="M63" s="55">
        <v>9957123661</v>
      </c>
      <c r="N63" s="18" t="s">
        <v>711</v>
      </c>
      <c r="O63" s="18">
        <v>9854157837</v>
      </c>
      <c r="P63" s="24">
        <v>43508</v>
      </c>
      <c r="Q63" s="18" t="s">
        <v>104</v>
      </c>
      <c r="R63" s="18">
        <v>10</v>
      </c>
      <c r="S63" s="18" t="s">
        <v>150</v>
      </c>
      <c r="T63" s="18"/>
    </row>
    <row r="64" spans="1:20">
      <c r="A64" s="4">
        <v>60</v>
      </c>
      <c r="B64" s="17" t="s">
        <v>67</v>
      </c>
      <c r="C64" s="64" t="s">
        <v>718</v>
      </c>
      <c r="D64" s="64" t="s">
        <v>29</v>
      </c>
      <c r="E64" s="65">
        <v>155</v>
      </c>
      <c r="F64" s="64" t="s">
        <v>84</v>
      </c>
      <c r="G64" s="65">
        <v>40</v>
      </c>
      <c r="H64" s="65">
        <v>32</v>
      </c>
      <c r="I64" s="60">
        <f t="shared" si="2"/>
        <v>72</v>
      </c>
      <c r="J64" s="64">
        <v>7035247528</v>
      </c>
      <c r="K64" s="58" t="s">
        <v>169</v>
      </c>
      <c r="L64" s="55" t="s">
        <v>173</v>
      </c>
      <c r="M64" s="55">
        <v>9957123661</v>
      </c>
      <c r="N64" s="18" t="s">
        <v>711</v>
      </c>
      <c r="O64" s="18">
        <v>9854157837</v>
      </c>
      <c r="P64" s="24">
        <v>43508</v>
      </c>
      <c r="Q64" s="18" t="s">
        <v>104</v>
      </c>
      <c r="R64" s="18">
        <v>10</v>
      </c>
      <c r="S64" s="18" t="s">
        <v>150</v>
      </c>
      <c r="T64" s="18"/>
    </row>
    <row r="65" spans="1:20">
      <c r="A65" s="4">
        <v>61</v>
      </c>
      <c r="B65" s="17" t="s">
        <v>67</v>
      </c>
      <c r="C65" s="64" t="s">
        <v>719</v>
      </c>
      <c r="D65" s="64" t="s">
        <v>29</v>
      </c>
      <c r="E65" s="65">
        <v>160</v>
      </c>
      <c r="F65" s="64" t="s">
        <v>84</v>
      </c>
      <c r="G65" s="65">
        <v>50</v>
      </c>
      <c r="H65" s="65">
        <v>52</v>
      </c>
      <c r="I65" s="60">
        <f t="shared" si="2"/>
        <v>102</v>
      </c>
      <c r="J65" s="64">
        <v>9859956039</v>
      </c>
      <c r="K65" s="58" t="s">
        <v>169</v>
      </c>
      <c r="L65" s="55" t="s">
        <v>173</v>
      </c>
      <c r="M65" s="55">
        <v>9957123661</v>
      </c>
      <c r="N65" s="18" t="s">
        <v>711</v>
      </c>
      <c r="O65" s="18">
        <v>9854157837</v>
      </c>
      <c r="P65" s="24">
        <v>43509</v>
      </c>
      <c r="Q65" s="18" t="s">
        <v>105</v>
      </c>
      <c r="R65" s="18">
        <v>10</v>
      </c>
      <c r="S65" s="18" t="s">
        <v>150</v>
      </c>
      <c r="T65" s="18"/>
    </row>
    <row r="66" spans="1:20">
      <c r="A66" s="4">
        <v>62</v>
      </c>
      <c r="B66" s="17" t="s">
        <v>67</v>
      </c>
      <c r="C66" s="64" t="s">
        <v>720</v>
      </c>
      <c r="D66" s="64" t="s">
        <v>29</v>
      </c>
      <c r="E66" s="65">
        <v>164</v>
      </c>
      <c r="F66" s="64" t="s">
        <v>84</v>
      </c>
      <c r="G66" s="65">
        <v>60</v>
      </c>
      <c r="H66" s="65">
        <v>55</v>
      </c>
      <c r="I66" s="60">
        <f t="shared" si="2"/>
        <v>115</v>
      </c>
      <c r="J66" s="64">
        <v>7896515826</v>
      </c>
      <c r="K66" s="58" t="s">
        <v>169</v>
      </c>
      <c r="L66" s="55" t="s">
        <v>173</v>
      </c>
      <c r="M66" s="55">
        <v>9957123661</v>
      </c>
      <c r="N66" s="18" t="s">
        <v>711</v>
      </c>
      <c r="O66" s="18">
        <v>9854157837</v>
      </c>
      <c r="P66" s="24">
        <v>43510</v>
      </c>
      <c r="Q66" s="18" t="s">
        <v>106</v>
      </c>
      <c r="R66" s="18">
        <v>10</v>
      </c>
      <c r="S66" s="18" t="s">
        <v>150</v>
      </c>
      <c r="T66" s="18"/>
    </row>
    <row r="67" spans="1:20">
      <c r="A67" s="4">
        <v>63</v>
      </c>
      <c r="B67" s="17" t="s">
        <v>67</v>
      </c>
      <c r="C67" s="64" t="s">
        <v>721</v>
      </c>
      <c r="D67" s="64" t="s">
        <v>29</v>
      </c>
      <c r="E67" s="65">
        <v>170</v>
      </c>
      <c r="F67" s="64" t="s">
        <v>84</v>
      </c>
      <c r="G67" s="65">
        <v>73</v>
      </c>
      <c r="H67" s="65">
        <v>64</v>
      </c>
      <c r="I67" s="60">
        <f t="shared" si="2"/>
        <v>137</v>
      </c>
      <c r="J67" s="64">
        <v>7896966948</v>
      </c>
      <c r="K67" s="58" t="s">
        <v>169</v>
      </c>
      <c r="L67" s="55" t="s">
        <v>173</v>
      </c>
      <c r="M67" s="55">
        <v>9957123661</v>
      </c>
      <c r="N67" s="18" t="s">
        <v>711</v>
      </c>
      <c r="O67" s="18">
        <v>9854157837</v>
      </c>
      <c r="P67" s="24">
        <v>43511</v>
      </c>
      <c r="Q67" s="18" t="s">
        <v>107</v>
      </c>
      <c r="R67" s="18">
        <v>10</v>
      </c>
      <c r="S67" s="18" t="s">
        <v>150</v>
      </c>
      <c r="T67" s="18"/>
    </row>
    <row r="68" spans="1:20">
      <c r="A68" s="4">
        <v>64</v>
      </c>
      <c r="B68" s="17" t="s">
        <v>67</v>
      </c>
      <c r="C68" s="64" t="s">
        <v>722</v>
      </c>
      <c r="D68" s="64" t="s">
        <v>29</v>
      </c>
      <c r="E68" s="65">
        <v>171</v>
      </c>
      <c r="F68" s="64" t="s">
        <v>84</v>
      </c>
      <c r="G68" s="65">
        <v>50</v>
      </c>
      <c r="H68" s="65">
        <v>55</v>
      </c>
      <c r="I68" s="60">
        <f t="shared" si="2"/>
        <v>105</v>
      </c>
      <c r="J68" s="64">
        <v>8011261222</v>
      </c>
      <c r="K68" s="58" t="s">
        <v>169</v>
      </c>
      <c r="L68" s="55" t="s">
        <v>173</v>
      </c>
      <c r="M68" s="55">
        <v>9957123661</v>
      </c>
      <c r="N68" s="18" t="s">
        <v>711</v>
      </c>
      <c r="O68" s="18">
        <v>9854157837</v>
      </c>
      <c r="P68" s="24">
        <v>43511</v>
      </c>
      <c r="Q68" s="18" t="s">
        <v>107</v>
      </c>
      <c r="R68" s="18">
        <v>10</v>
      </c>
      <c r="S68" s="18" t="s">
        <v>150</v>
      </c>
      <c r="T68" s="18"/>
    </row>
    <row r="69" spans="1:20">
      <c r="A69" s="4">
        <v>65</v>
      </c>
      <c r="B69" s="17" t="s">
        <v>67</v>
      </c>
      <c r="C69" s="64" t="s">
        <v>723</v>
      </c>
      <c r="D69" s="64" t="s">
        <v>29</v>
      </c>
      <c r="E69" s="65">
        <v>173</v>
      </c>
      <c r="F69" s="64" t="s">
        <v>84</v>
      </c>
      <c r="G69" s="65">
        <v>45</v>
      </c>
      <c r="H69" s="65">
        <v>47</v>
      </c>
      <c r="I69" s="60">
        <f t="shared" si="2"/>
        <v>92</v>
      </c>
      <c r="J69" s="64">
        <v>9678299734</v>
      </c>
      <c r="K69" s="58" t="s">
        <v>169</v>
      </c>
      <c r="L69" s="55" t="s">
        <v>173</v>
      </c>
      <c r="M69" s="55">
        <v>9957123661</v>
      </c>
      <c r="N69" s="18" t="s">
        <v>711</v>
      </c>
      <c r="O69" s="18">
        <v>9854157837</v>
      </c>
      <c r="P69" s="24">
        <v>43512</v>
      </c>
      <c r="Q69" s="18" t="s">
        <v>108</v>
      </c>
      <c r="R69" s="18">
        <v>10</v>
      </c>
      <c r="S69" s="18" t="s">
        <v>150</v>
      </c>
      <c r="T69" s="18"/>
    </row>
    <row r="70" spans="1:20">
      <c r="A70" s="4">
        <v>66</v>
      </c>
      <c r="B70" s="17" t="s">
        <v>67</v>
      </c>
      <c r="C70" s="64" t="s">
        <v>724</v>
      </c>
      <c r="D70" s="64" t="s">
        <v>29</v>
      </c>
      <c r="E70" s="65">
        <v>174</v>
      </c>
      <c r="F70" s="64" t="s">
        <v>84</v>
      </c>
      <c r="G70" s="65">
        <v>30</v>
      </c>
      <c r="H70" s="65">
        <v>27</v>
      </c>
      <c r="I70" s="60">
        <f t="shared" si="2"/>
        <v>57</v>
      </c>
      <c r="J70" s="64">
        <v>9678299734</v>
      </c>
      <c r="K70" s="58" t="s">
        <v>169</v>
      </c>
      <c r="L70" s="55" t="s">
        <v>173</v>
      </c>
      <c r="M70" s="55">
        <v>9957123661</v>
      </c>
      <c r="N70" s="18" t="s">
        <v>711</v>
      </c>
      <c r="O70" s="18">
        <v>9854157837</v>
      </c>
      <c r="P70" s="24">
        <v>43512</v>
      </c>
      <c r="Q70" s="18" t="s">
        <v>108</v>
      </c>
      <c r="R70" s="18">
        <v>10</v>
      </c>
      <c r="S70" s="18" t="s">
        <v>150</v>
      </c>
      <c r="T70" s="18"/>
    </row>
    <row r="71" spans="1:20">
      <c r="A71" s="4">
        <v>67</v>
      </c>
      <c r="B71" s="17" t="s">
        <v>67</v>
      </c>
      <c r="C71" s="64" t="s">
        <v>169</v>
      </c>
      <c r="D71" s="64" t="s">
        <v>29</v>
      </c>
      <c r="E71" s="65">
        <v>180</v>
      </c>
      <c r="F71" s="64" t="s">
        <v>84</v>
      </c>
      <c r="G71" s="65">
        <v>30</v>
      </c>
      <c r="H71" s="65">
        <v>32</v>
      </c>
      <c r="I71" s="60">
        <f t="shared" si="2"/>
        <v>62</v>
      </c>
      <c r="J71" s="64">
        <v>9678299734</v>
      </c>
      <c r="K71" s="58" t="s">
        <v>169</v>
      </c>
      <c r="L71" s="55" t="s">
        <v>173</v>
      </c>
      <c r="M71" s="55">
        <v>9957123661</v>
      </c>
      <c r="N71" s="18" t="s">
        <v>711</v>
      </c>
      <c r="O71" s="18">
        <v>9854157837</v>
      </c>
      <c r="P71" s="24">
        <v>43514</v>
      </c>
      <c r="Q71" s="18" t="s">
        <v>109</v>
      </c>
      <c r="R71" s="18">
        <v>10</v>
      </c>
      <c r="S71" s="18" t="s">
        <v>150</v>
      </c>
      <c r="T71" s="18"/>
    </row>
    <row r="72" spans="1:20">
      <c r="A72" s="4">
        <v>68</v>
      </c>
      <c r="B72" s="17" t="s">
        <v>67</v>
      </c>
      <c r="C72" s="64" t="s">
        <v>725</v>
      </c>
      <c r="D72" s="64" t="s">
        <v>29</v>
      </c>
      <c r="E72" s="59">
        <v>120</v>
      </c>
      <c r="F72" s="64" t="s">
        <v>84</v>
      </c>
      <c r="G72" s="65">
        <v>7</v>
      </c>
      <c r="H72" s="65">
        <v>8</v>
      </c>
      <c r="I72" s="60">
        <f t="shared" ref="I72:I97" si="3">+G72+H72</f>
        <v>15</v>
      </c>
      <c r="J72" s="64">
        <v>9577661933</v>
      </c>
      <c r="K72" s="58" t="s">
        <v>726</v>
      </c>
      <c r="L72" s="58" t="s">
        <v>727</v>
      </c>
      <c r="M72" s="58">
        <v>9401725767</v>
      </c>
      <c r="N72" s="64" t="s">
        <v>728</v>
      </c>
      <c r="O72" s="64">
        <v>8486407980</v>
      </c>
      <c r="P72" s="24">
        <v>43515</v>
      </c>
      <c r="Q72" s="18" t="s">
        <v>104</v>
      </c>
      <c r="R72" s="18">
        <v>10</v>
      </c>
      <c r="S72" s="18" t="s">
        <v>150</v>
      </c>
      <c r="T72" s="18"/>
    </row>
    <row r="73" spans="1:20">
      <c r="A73" s="4">
        <v>69</v>
      </c>
      <c r="B73" s="17" t="s">
        <v>67</v>
      </c>
      <c r="C73" s="55" t="s">
        <v>729</v>
      </c>
      <c r="D73" s="55" t="s">
        <v>29</v>
      </c>
      <c r="E73" s="56">
        <v>20</v>
      </c>
      <c r="F73" s="55" t="s">
        <v>84</v>
      </c>
      <c r="G73" s="56">
        <v>17</v>
      </c>
      <c r="H73" s="56">
        <v>25</v>
      </c>
      <c r="I73" s="17">
        <f t="shared" si="3"/>
        <v>42</v>
      </c>
      <c r="J73" s="55">
        <v>9854301909</v>
      </c>
      <c r="K73" s="58" t="s">
        <v>726</v>
      </c>
      <c r="L73" s="58" t="s">
        <v>727</v>
      </c>
      <c r="M73" s="58">
        <v>9401725767</v>
      </c>
      <c r="N73" s="64" t="s">
        <v>728</v>
      </c>
      <c r="O73" s="64">
        <v>8486407980</v>
      </c>
      <c r="P73" s="24">
        <v>43515</v>
      </c>
      <c r="Q73" s="18" t="s">
        <v>104</v>
      </c>
      <c r="R73" s="18">
        <v>10</v>
      </c>
      <c r="S73" s="18" t="s">
        <v>150</v>
      </c>
      <c r="T73" s="18"/>
    </row>
    <row r="74" spans="1:20">
      <c r="A74" s="4">
        <v>70</v>
      </c>
      <c r="B74" s="17" t="s">
        <v>67</v>
      </c>
      <c r="C74" s="51" t="s">
        <v>730</v>
      </c>
      <c r="D74" s="55" t="s">
        <v>29</v>
      </c>
      <c r="E74" s="56">
        <v>19</v>
      </c>
      <c r="F74" s="58" t="s">
        <v>84</v>
      </c>
      <c r="G74" s="59">
        <v>8</v>
      </c>
      <c r="H74" s="59">
        <v>10</v>
      </c>
      <c r="I74" s="67">
        <f t="shared" si="3"/>
        <v>18</v>
      </c>
      <c r="J74" s="55">
        <v>9859150784</v>
      </c>
      <c r="K74" s="58" t="s">
        <v>726</v>
      </c>
      <c r="L74" s="58" t="s">
        <v>727</v>
      </c>
      <c r="M74" s="58">
        <v>9401725767</v>
      </c>
      <c r="N74" s="64" t="s">
        <v>728</v>
      </c>
      <c r="O74" s="64">
        <v>8486407980</v>
      </c>
      <c r="P74" s="24">
        <v>43515</v>
      </c>
      <c r="Q74" s="18" t="s">
        <v>104</v>
      </c>
      <c r="R74" s="18">
        <v>10</v>
      </c>
      <c r="S74" s="18" t="s">
        <v>150</v>
      </c>
      <c r="T74" s="18"/>
    </row>
    <row r="75" spans="1:20">
      <c r="A75" s="4">
        <v>71</v>
      </c>
      <c r="B75" s="17" t="s">
        <v>67</v>
      </c>
      <c r="C75" s="18" t="s">
        <v>731</v>
      </c>
      <c r="D75" s="51" t="s">
        <v>29</v>
      </c>
      <c r="E75" s="19">
        <v>187</v>
      </c>
      <c r="F75" s="58" t="s">
        <v>84</v>
      </c>
      <c r="G75" s="19">
        <v>28</v>
      </c>
      <c r="H75" s="19">
        <v>15</v>
      </c>
      <c r="I75" s="67">
        <f t="shared" si="3"/>
        <v>43</v>
      </c>
      <c r="J75" s="18">
        <v>9859705121</v>
      </c>
      <c r="K75" s="58" t="s">
        <v>726</v>
      </c>
      <c r="L75" s="58" t="s">
        <v>727</v>
      </c>
      <c r="M75" s="58">
        <v>9401725767</v>
      </c>
      <c r="N75" s="64" t="s">
        <v>728</v>
      </c>
      <c r="O75" s="64">
        <v>8486407980</v>
      </c>
      <c r="P75" s="24">
        <v>43516</v>
      </c>
      <c r="Q75" s="18" t="s">
        <v>105</v>
      </c>
      <c r="R75" s="18">
        <v>10</v>
      </c>
      <c r="S75" s="18" t="s">
        <v>150</v>
      </c>
      <c r="T75" s="18"/>
    </row>
    <row r="76" spans="1:20">
      <c r="A76" s="4">
        <v>72</v>
      </c>
      <c r="B76" s="17" t="s">
        <v>67</v>
      </c>
      <c r="C76" s="18" t="s">
        <v>732</v>
      </c>
      <c r="D76" s="18" t="s">
        <v>29</v>
      </c>
      <c r="E76" s="19">
        <v>189</v>
      </c>
      <c r="F76" s="18" t="s">
        <v>84</v>
      </c>
      <c r="G76" s="19">
        <v>7</v>
      </c>
      <c r="H76" s="19">
        <v>15</v>
      </c>
      <c r="I76" s="17">
        <f t="shared" si="3"/>
        <v>22</v>
      </c>
      <c r="J76" s="55">
        <v>9859825117</v>
      </c>
      <c r="K76" s="58" t="s">
        <v>726</v>
      </c>
      <c r="L76" s="58" t="s">
        <v>727</v>
      </c>
      <c r="M76" s="58">
        <v>9401725767</v>
      </c>
      <c r="N76" s="64" t="s">
        <v>728</v>
      </c>
      <c r="O76" s="64">
        <v>8486407980</v>
      </c>
      <c r="P76" s="24">
        <v>43516</v>
      </c>
      <c r="Q76" s="18" t="s">
        <v>105</v>
      </c>
      <c r="R76" s="18">
        <v>10</v>
      </c>
      <c r="S76" s="18" t="s">
        <v>150</v>
      </c>
      <c r="T76" s="18"/>
    </row>
    <row r="77" spans="1:20">
      <c r="A77" s="4">
        <v>73</v>
      </c>
      <c r="B77" s="17" t="s">
        <v>67</v>
      </c>
      <c r="C77" s="18" t="s">
        <v>733</v>
      </c>
      <c r="D77" s="18" t="s">
        <v>29</v>
      </c>
      <c r="E77" s="19">
        <v>190</v>
      </c>
      <c r="F77" s="18" t="s">
        <v>84</v>
      </c>
      <c r="G77" s="19">
        <v>6</v>
      </c>
      <c r="H77" s="19">
        <v>20</v>
      </c>
      <c r="I77" s="17">
        <f t="shared" si="3"/>
        <v>26</v>
      </c>
      <c r="J77" s="55">
        <v>9859825117</v>
      </c>
      <c r="K77" s="58" t="s">
        <v>726</v>
      </c>
      <c r="L77" s="58" t="s">
        <v>727</v>
      </c>
      <c r="M77" s="58">
        <v>9401725767</v>
      </c>
      <c r="N77" s="64" t="s">
        <v>728</v>
      </c>
      <c r="O77" s="64">
        <v>8486407980</v>
      </c>
      <c r="P77" s="24">
        <v>43516</v>
      </c>
      <c r="Q77" s="18" t="s">
        <v>105</v>
      </c>
      <c r="R77" s="18">
        <v>10</v>
      </c>
      <c r="S77" s="18" t="s">
        <v>150</v>
      </c>
      <c r="T77" s="18"/>
    </row>
    <row r="78" spans="1:20">
      <c r="A78" s="4">
        <v>74</v>
      </c>
      <c r="B78" s="17" t="s">
        <v>67</v>
      </c>
      <c r="C78" s="55" t="s">
        <v>734</v>
      </c>
      <c r="D78" s="55" t="s">
        <v>29</v>
      </c>
      <c r="E78" s="56">
        <v>191</v>
      </c>
      <c r="F78" s="55" t="s">
        <v>84</v>
      </c>
      <c r="G78" s="56">
        <v>28</v>
      </c>
      <c r="H78" s="56">
        <v>17</v>
      </c>
      <c r="I78" s="17">
        <f t="shared" si="3"/>
        <v>45</v>
      </c>
      <c r="J78" s="55">
        <v>9613365934</v>
      </c>
      <c r="K78" s="58" t="s">
        <v>726</v>
      </c>
      <c r="L78" s="58" t="s">
        <v>727</v>
      </c>
      <c r="M78" s="58">
        <v>9401725767</v>
      </c>
      <c r="N78" s="64" t="s">
        <v>728</v>
      </c>
      <c r="O78" s="64">
        <v>8486407980</v>
      </c>
      <c r="P78" s="24">
        <v>43517</v>
      </c>
      <c r="Q78" s="18" t="s">
        <v>106</v>
      </c>
      <c r="R78" s="18">
        <v>11</v>
      </c>
      <c r="S78" s="18" t="s">
        <v>150</v>
      </c>
      <c r="T78" s="18"/>
    </row>
    <row r="79" spans="1:20">
      <c r="A79" s="4">
        <v>75</v>
      </c>
      <c r="B79" s="17" t="s">
        <v>67</v>
      </c>
      <c r="C79" s="55" t="s">
        <v>735</v>
      </c>
      <c r="D79" s="58" t="s">
        <v>29</v>
      </c>
      <c r="E79" s="59">
        <v>188</v>
      </c>
      <c r="F79" s="58" t="s">
        <v>84</v>
      </c>
      <c r="G79" s="65">
        <v>10</v>
      </c>
      <c r="H79" s="65">
        <v>12</v>
      </c>
      <c r="I79" s="71">
        <f t="shared" si="3"/>
        <v>22</v>
      </c>
      <c r="J79" s="58">
        <v>9957380378</v>
      </c>
      <c r="K79" s="58" t="s">
        <v>726</v>
      </c>
      <c r="L79" s="58" t="s">
        <v>727</v>
      </c>
      <c r="M79" s="58">
        <v>9401725767</v>
      </c>
      <c r="N79" s="64" t="s">
        <v>728</v>
      </c>
      <c r="O79" s="64">
        <v>8486407980</v>
      </c>
      <c r="P79" s="24">
        <v>43517</v>
      </c>
      <c r="Q79" s="18" t="s">
        <v>106</v>
      </c>
      <c r="R79" s="18">
        <v>11</v>
      </c>
      <c r="S79" s="18" t="s">
        <v>150</v>
      </c>
      <c r="T79" s="18"/>
    </row>
    <row r="80" spans="1:20">
      <c r="A80" s="4">
        <v>76</v>
      </c>
      <c r="B80" s="17" t="s">
        <v>67</v>
      </c>
      <c r="C80" s="58" t="s">
        <v>736</v>
      </c>
      <c r="D80" s="58" t="s">
        <v>29</v>
      </c>
      <c r="E80" s="59">
        <v>185</v>
      </c>
      <c r="F80" s="58" t="s">
        <v>84</v>
      </c>
      <c r="G80" s="65">
        <v>8</v>
      </c>
      <c r="H80" s="65">
        <v>7</v>
      </c>
      <c r="I80" s="71">
        <f t="shared" si="3"/>
        <v>15</v>
      </c>
      <c r="J80" s="58">
        <v>9577661933</v>
      </c>
      <c r="K80" s="58" t="s">
        <v>726</v>
      </c>
      <c r="L80" s="58" t="s">
        <v>727</v>
      </c>
      <c r="M80" s="58">
        <v>9401725767</v>
      </c>
      <c r="N80" s="64" t="s">
        <v>728</v>
      </c>
      <c r="O80" s="64">
        <v>8486407980</v>
      </c>
      <c r="P80" s="24">
        <v>43517</v>
      </c>
      <c r="Q80" s="18" t="s">
        <v>106</v>
      </c>
      <c r="R80" s="18">
        <v>11</v>
      </c>
      <c r="S80" s="18" t="s">
        <v>150</v>
      </c>
      <c r="T80" s="18"/>
    </row>
    <row r="81" spans="1:20">
      <c r="A81" s="4">
        <v>77</v>
      </c>
      <c r="B81" s="17" t="s">
        <v>67</v>
      </c>
      <c r="C81" s="51" t="s">
        <v>737</v>
      </c>
      <c r="D81" s="82" t="s">
        <v>27</v>
      </c>
      <c r="E81" s="52">
        <v>603905</v>
      </c>
      <c r="F81" s="51" t="s">
        <v>738</v>
      </c>
      <c r="G81" s="51">
        <v>16</v>
      </c>
      <c r="H81" s="51">
        <v>27</v>
      </c>
      <c r="I81" s="53">
        <f t="shared" si="3"/>
        <v>43</v>
      </c>
      <c r="J81" s="51">
        <v>9854871707</v>
      </c>
      <c r="K81" s="51" t="s">
        <v>739</v>
      </c>
      <c r="L81" s="51" t="s">
        <v>740</v>
      </c>
      <c r="M81" s="51">
        <v>9678621656</v>
      </c>
      <c r="N81" s="51" t="s">
        <v>740</v>
      </c>
      <c r="O81" s="51">
        <v>9678621656</v>
      </c>
      <c r="P81" s="24">
        <v>43518</v>
      </c>
      <c r="Q81" s="18" t="s">
        <v>107</v>
      </c>
      <c r="R81" s="18">
        <v>11</v>
      </c>
      <c r="S81" s="18" t="s">
        <v>150</v>
      </c>
      <c r="T81" s="18"/>
    </row>
    <row r="82" spans="1:20">
      <c r="A82" s="4">
        <v>78</v>
      </c>
      <c r="B82" s="17" t="s">
        <v>67</v>
      </c>
      <c r="C82" s="51" t="s">
        <v>737</v>
      </c>
      <c r="D82" s="51" t="s">
        <v>29</v>
      </c>
      <c r="E82" s="52">
        <v>105</v>
      </c>
      <c r="F82" s="51" t="s">
        <v>84</v>
      </c>
      <c r="G82" s="51">
        <v>16</v>
      </c>
      <c r="H82" s="51">
        <v>14</v>
      </c>
      <c r="I82" s="53">
        <f t="shared" si="3"/>
        <v>30</v>
      </c>
      <c r="J82" s="51">
        <v>9954242667</v>
      </c>
      <c r="K82" s="51" t="s">
        <v>739</v>
      </c>
      <c r="L82" s="51" t="s">
        <v>740</v>
      </c>
      <c r="M82" s="51">
        <v>9678621656</v>
      </c>
      <c r="N82" s="51" t="s">
        <v>740</v>
      </c>
      <c r="O82" s="51">
        <v>9678621656</v>
      </c>
      <c r="P82" s="24">
        <v>43518</v>
      </c>
      <c r="Q82" s="18" t="s">
        <v>107</v>
      </c>
      <c r="R82" s="18">
        <v>11</v>
      </c>
      <c r="S82" s="18" t="s">
        <v>150</v>
      </c>
      <c r="T82" s="18"/>
    </row>
    <row r="83" spans="1:20">
      <c r="A83" s="4">
        <v>79</v>
      </c>
      <c r="B83" s="17" t="s">
        <v>67</v>
      </c>
      <c r="C83" s="83" t="s">
        <v>741</v>
      </c>
      <c r="D83" s="51" t="s">
        <v>27</v>
      </c>
      <c r="E83" s="52">
        <v>603915</v>
      </c>
      <c r="F83" s="51" t="s">
        <v>85</v>
      </c>
      <c r="G83" s="51">
        <v>22</v>
      </c>
      <c r="H83" s="51">
        <v>20</v>
      </c>
      <c r="I83" s="53">
        <f t="shared" si="3"/>
        <v>42</v>
      </c>
      <c r="J83" s="51">
        <v>8822180417</v>
      </c>
      <c r="K83" s="51" t="s">
        <v>739</v>
      </c>
      <c r="L83" s="51" t="s">
        <v>740</v>
      </c>
      <c r="M83" s="51">
        <v>9678621656</v>
      </c>
      <c r="N83" s="51" t="s">
        <v>740</v>
      </c>
      <c r="O83" s="51">
        <v>9678621656</v>
      </c>
      <c r="P83" s="24">
        <v>43518</v>
      </c>
      <c r="Q83" s="18" t="s">
        <v>107</v>
      </c>
      <c r="R83" s="18">
        <v>21</v>
      </c>
      <c r="S83" s="18" t="s">
        <v>150</v>
      </c>
      <c r="T83" s="18"/>
    </row>
    <row r="84" spans="1:20">
      <c r="A84" s="4">
        <v>80</v>
      </c>
      <c r="B84" s="17" t="s">
        <v>67</v>
      </c>
      <c r="C84" s="83" t="s">
        <v>742</v>
      </c>
      <c r="D84" s="51" t="s">
        <v>27</v>
      </c>
      <c r="E84" s="52">
        <v>18120603908</v>
      </c>
      <c r="F84" s="51" t="s">
        <v>85</v>
      </c>
      <c r="G84" s="51">
        <v>23</v>
      </c>
      <c r="H84" s="51">
        <v>18</v>
      </c>
      <c r="I84" s="53">
        <f t="shared" si="3"/>
        <v>41</v>
      </c>
      <c r="J84" s="51">
        <v>8822740412</v>
      </c>
      <c r="K84" s="51" t="s">
        <v>739</v>
      </c>
      <c r="L84" s="51" t="s">
        <v>740</v>
      </c>
      <c r="M84" s="51">
        <v>9678621656</v>
      </c>
      <c r="N84" s="51" t="s">
        <v>740</v>
      </c>
      <c r="O84" s="51">
        <v>9678621656</v>
      </c>
      <c r="P84" s="24">
        <v>43519</v>
      </c>
      <c r="Q84" s="18" t="s">
        <v>108</v>
      </c>
      <c r="R84" s="18">
        <v>21</v>
      </c>
      <c r="S84" s="18" t="s">
        <v>150</v>
      </c>
      <c r="T84" s="18"/>
    </row>
    <row r="85" spans="1:20">
      <c r="A85" s="4">
        <v>81</v>
      </c>
      <c r="B85" s="17" t="s">
        <v>67</v>
      </c>
      <c r="C85" s="83" t="s">
        <v>742</v>
      </c>
      <c r="D85" s="51" t="s">
        <v>29</v>
      </c>
      <c r="E85" s="52">
        <v>114</v>
      </c>
      <c r="F85" s="51" t="s">
        <v>84</v>
      </c>
      <c r="G85" s="51">
        <v>12</v>
      </c>
      <c r="H85" s="51">
        <v>18</v>
      </c>
      <c r="I85" s="53">
        <f t="shared" si="3"/>
        <v>30</v>
      </c>
      <c r="J85" s="51">
        <v>9707301542</v>
      </c>
      <c r="K85" s="51" t="s">
        <v>739</v>
      </c>
      <c r="L85" s="51" t="s">
        <v>740</v>
      </c>
      <c r="M85" s="51">
        <v>9678621656</v>
      </c>
      <c r="N85" s="51" t="s">
        <v>740</v>
      </c>
      <c r="O85" s="51">
        <v>9678621656</v>
      </c>
      <c r="P85" s="24">
        <v>43519</v>
      </c>
      <c r="Q85" s="18" t="s">
        <v>108</v>
      </c>
      <c r="R85" s="18">
        <v>21</v>
      </c>
      <c r="S85" s="18" t="s">
        <v>150</v>
      </c>
      <c r="T85" s="18"/>
    </row>
    <row r="86" spans="1:20">
      <c r="A86" s="4">
        <v>82</v>
      </c>
      <c r="B86" s="17" t="s">
        <v>67</v>
      </c>
      <c r="C86" s="83" t="s">
        <v>743</v>
      </c>
      <c r="D86" s="51" t="s">
        <v>27</v>
      </c>
      <c r="E86" s="52">
        <v>18120603907</v>
      </c>
      <c r="F86" s="51" t="s">
        <v>85</v>
      </c>
      <c r="G86" s="51">
        <v>19</v>
      </c>
      <c r="H86" s="51">
        <v>17</v>
      </c>
      <c r="I86" s="53">
        <f t="shared" si="3"/>
        <v>36</v>
      </c>
      <c r="J86" s="51">
        <v>7896236460</v>
      </c>
      <c r="K86" s="51" t="s">
        <v>739</v>
      </c>
      <c r="L86" s="51" t="s">
        <v>740</v>
      </c>
      <c r="M86" s="51">
        <v>9678621656</v>
      </c>
      <c r="N86" s="51" t="s">
        <v>740</v>
      </c>
      <c r="O86" s="51">
        <v>9678621656</v>
      </c>
      <c r="P86" s="24">
        <v>43521</v>
      </c>
      <c r="Q86" s="18" t="s">
        <v>109</v>
      </c>
      <c r="R86" s="18">
        <v>21</v>
      </c>
      <c r="S86" s="18" t="s">
        <v>150</v>
      </c>
      <c r="T86" s="18"/>
    </row>
    <row r="87" spans="1:20">
      <c r="A87" s="4">
        <v>83</v>
      </c>
      <c r="B87" s="17" t="s">
        <v>67</v>
      </c>
      <c r="C87" s="51" t="s">
        <v>744</v>
      </c>
      <c r="D87" s="51" t="s">
        <v>29</v>
      </c>
      <c r="E87" s="52">
        <v>95</v>
      </c>
      <c r="F87" s="51" t="s">
        <v>84</v>
      </c>
      <c r="G87" s="51">
        <v>16</v>
      </c>
      <c r="H87" s="51">
        <v>14</v>
      </c>
      <c r="I87" s="53">
        <f t="shared" si="3"/>
        <v>30</v>
      </c>
      <c r="J87" s="51">
        <v>9954242688</v>
      </c>
      <c r="K87" s="51" t="s">
        <v>739</v>
      </c>
      <c r="L87" s="51" t="s">
        <v>740</v>
      </c>
      <c r="M87" s="51">
        <v>9678621656</v>
      </c>
      <c r="N87" s="51" t="s">
        <v>740</v>
      </c>
      <c r="O87" s="51">
        <v>9678621656</v>
      </c>
      <c r="P87" s="24">
        <v>43521</v>
      </c>
      <c r="Q87" s="18" t="s">
        <v>109</v>
      </c>
      <c r="R87" s="18">
        <v>21</v>
      </c>
      <c r="S87" s="18" t="s">
        <v>150</v>
      </c>
      <c r="T87" s="18"/>
    </row>
    <row r="88" spans="1:20">
      <c r="A88" s="4">
        <v>84</v>
      </c>
      <c r="B88" s="17" t="s">
        <v>67</v>
      </c>
      <c r="C88" s="51" t="s">
        <v>739</v>
      </c>
      <c r="D88" s="51" t="s">
        <v>29</v>
      </c>
      <c r="E88" s="52">
        <v>17</v>
      </c>
      <c r="F88" s="51" t="s">
        <v>84</v>
      </c>
      <c r="G88" s="51">
        <v>20</v>
      </c>
      <c r="H88" s="51">
        <v>20</v>
      </c>
      <c r="I88" s="53">
        <f t="shared" si="3"/>
        <v>40</v>
      </c>
      <c r="J88" s="51">
        <v>9854558461</v>
      </c>
      <c r="K88" s="51" t="s">
        <v>739</v>
      </c>
      <c r="L88" s="51" t="s">
        <v>745</v>
      </c>
      <c r="M88" s="51">
        <v>9954242807</v>
      </c>
      <c r="N88" s="51" t="s">
        <v>745</v>
      </c>
      <c r="O88" s="51">
        <v>9954242807</v>
      </c>
      <c r="P88" s="24">
        <v>43521</v>
      </c>
      <c r="Q88" s="18" t="s">
        <v>109</v>
      </c>
      <c r="R88" s="18">
        <v>21</v>
      </c>
      <c r="S88" s="18" t="s">
        <v>150</v>
      </c>
      <c r="T88" s="18"/>
    </row>
    <row r="89" spans="1:20">
      <c r="A89" s="4">
        <v>85</v>
      </c>
      <c r="B89" s="17" t="s">
        <v>67</v>
      </c>
      <c r="C89" s="83" t="s">
        <v>746</v>
      </c>
      <c r="D89" s="51" t="s">
        <v>27</v>
      </c>
      <c r="E89" s="52">
        <v>18120603902</v>
      </c>
      <c r="F89" s="51" t="s">
        <v>85</v>
      </c>
      <c r="G89" s="51">
        <v>30</v>
      </c>
      <c r="H89" s="51">
        <v>25</v>
      </c>
      <c r="I89" s="53">
        <f t="shared" si="3"/>
        <v>55</v>
      </c>
      <c r="J89" s="51">
        <v>9435964115</v>
      </c>
      <c r="K89" s="51" t="s">
        <v>739</v>
      </c>
      <c r="L89" s="51" t="s">
        <v>745</v>
      </c>
      <c r="M89" s="51">
        <v>9954242807</v>
      </c>
      <c r="N89" s="51" t="s">
        <v>745</v>
      </c>
      <c r="O89" s="51">
        <v>9954242807</v>
      </c>
      <c r="P89" s="24">
        <v>43522</v>
      </c>
      <c r="Q89" s="18" t="s">
        <v>104</v>
      </c>
      <c r="R89" s="18">
        <v>21</v>
      </c>
      <c r="S89" s="18" t="s">
        <v>150</v>
      </c>
      <c r="T89" s="18"/>
    </row>
    <row r="90" spans="1:20">
      <c r="A90" s="4">
        <v>86</v>
      </c>
      <c r="B90" s="17" t="s">
        <v>67</v>
      </c>
      <c r="C90" s="83" t="s">
        <v>747</v>
      </c>
      <c r="D90" s="51" t="s">
        <v>27</v>
      </c>
      <c r="E90" s="52">
        <v>18120603914</v>
      </c>
      <c r="F90" s="51" t="s">
        <v>85</v>
      </c>
      <c r="G90" s="51">
        <v>23</v>
      </c>
      <c r="H90" s="51">
        <v>21</v>
      </c>
      <c r="I90" s="53">
        <f t="shared" si="3"/>
        <v>44</v>
      </c>
      <c r="J90" s="51">
        <v>9508663529</v>
      </c>
      <c r="K90" s="51" t="s">
        <v>739</v>
      </c>
      <c r="L90" s="51" t="s">
        <v>745</v>
      </c>
      <c r="M90" s="51">
        <v>9954242807</v>
      </c>
      <c r="N90" s="51" t="s">
        <v>745</v>
      </c>
      <c r="O90" s="51">
        <v>9954242807</v>
      </c>
      <c r="P90" s="24">
        <v>43522</v>
      </c>
      <c r="Q90" s="18" t="s">
        <v>104</v>
      </c>
      <c r="R90" s="18">
        <v>21</v>
      </c>
      <c r="S90" s="18" t="s">
        <v>150</v>
      </c>
      <c r="T90" s="18"/>
    </row>
    <row r="91" spans="1:20">
      <c r="A91" s="4">
        <v>87</v>
      </c>
      <c r="B91" s="17" t="s">
        <v>67</v>
      </c>
      <c r="C91" s="83" t="s">
        <v>748</v>
      </c>
      <c r="D91" s="51" t="s">
        <v>27</v>
      </c>
      <c r="E91" s="52">
        <v>18120603911</v>
      </c>
      <c r="F91" s="51" t="s">
        <v>738</v>
      </c>
      <c r="G91" s="51">
        <v>30</v>
      </c>
      <c r="H91" s="51">
        <v>26</v>
      </c>
      <c r="I91" s="53">
        <f t="shared" si="3"/>
        <v>56</v>
      </c>
      <c r="J91" s="51">
        <v>9508735602</v>
      </c>
      <c r="K91" s="51" t="s">
        <v>739</v>
      </c>
      <c r="L91" s="51" t="s">
        <v>745</v>
      </c>
      <c r="M91" s="51">
        <v>9954242807</v>
      </c>
      <c r="N91" s="51" t="s">
        <v>745</v>
      </c>
      <c r="O91" s="51">
        <v>9954242807</v>
      </c>
      <c r="P91" s="24">
        <v>43522</v>
      </c>
      <c r="Q91" s="18" t="s">
        <v>104</v>
      </c>
      <c r="R91" s="18">
        <v>21</v>
      </c>
      <c r="S91" s="18" t="s">
        <v>150</v>
      </c>
      <c r="T91" s="18"/>
    </row>
    <row r="92" spans="1:20">
      <c r="A92" s="4">
        <v>88</v>
      </c>
      <c r="B92" s="17" t="s">
        <v>67</v>
      </c>
      <c r="C92" s="83" t="s">
        <v>748</v>
      </c>
      <c r="D92" s="51" t="s">
        <v>29</v>
      </c>
      <c r="E92" s="52">
        <v>113</v>
      </c>
      <c r="F92" s="51" t="s">
        <v>84</v>
      </c>
      <c r="G92" s="51">
        <v>20</v>
      </c>
      <c r="H92" s="51">
        <v>20</v>
      </c>
      <c r="I92" s="53">
        <f t="shared" si="3"/>
        <v>40</v>
      </c>
      <c r="J92" s="51">
        <v>8822398048</v>
      </c>
      <c r="K92" s="51" t="s">
        <v>739</v>
      </c>
      <c r="L92" s="51" t="s">
        <v>745</v>
      </c>
      <c r="M92" s="51">
        <v>9954242807</v>
      </c>
      <c r="N92" s="51" t="s">
        <v>745</v>
      </c>
      <c r="O92" s="51">
        <v>9954242807</v>
      </c>
      <c r="P92" s="24">
        <v>43523</v>
      </c>
      <c r="Q92" s="18" t="s">
        <v>105</v>
      </c>
      <c r="R92" s="18">
        <v>21</v>
      </c>
      <c r="S92" s="18" t="s">
        <v>150</v>
      </c>
      <c r="T92" s="18"/>
    </row>
    <row r="93" spans="1:20">
      <c r="A93" s="4">
        <v>89</v>
      </c>
      <c r="B93" s="17" t="s">
        <v>67</v>
      </c>
      <c r="C93" s="51" t="s">
        <v>749</v>
      </c>
      <c r="D93" s="51" t="s">
        <v>27</v>
      </c>
      <c r="E93" s="52"/>
      <c r="F93" s="51" t="s">
        <v>85</v>
      </c>
      <c r="G93" s="51">
        <v>30</v>
      </c>
      <c r="H93" s="51">
        <v>27</v>
      </c>
      <c r="I93" s="53">
        <f t="shared" si="3"/>
        <v>57</v>
      </c>
      <c r="J93" s="51">
        <v>9435279649</v>
      </c>
      <c r="K93" s="51" t="s">
        <v>739</v>
      </c>
      <c r="L93" s="51" t="s">
        <v>750</v>
      </c>
      <c r="M93" s="51">
        <v>9508204111</v>
      </c>
      <c r="N93" s="51" t="s">
        <v>750</v>
      </c>
      <c r="O93" s="51">
        <v>9508204111</v>
      </c>
      <c r="P93" s="24">
        <v>43523</v>
      </c>
      <c r="Q93" s="18" t="s">
        <v>105</v>
      </c>
      <c r="R93" s="18">
        <v>21</v>
      </c>
      <c r="S93" s="18" t="s">
        <v>150</v>
      </c>
      <c r="T93" s="18"/>
    </row>
    <row r="94" spans="1:20">
      <c r="A94" s="4">
        <v>90</v>
      </c>
      <c r="B94" s="17" t="s">
        <v>67</v>
      </c>
      <c r="C94" s="51" t="s">
        <v>749</v>
      </c>
      <c r="D94" s="51" t="s">
        <v>29</v>
      </c>
      <c r="E94" s="52"/>
      <c r="F94" s="51" t="s">
        <v>84</v>
      </c>
      <c r="G94" s="51">
        <v>20</v>
      </c>
      <c r="H94" s="51">
        <v>16</v>
      </c>
      <c r="I94" s="53">
        <f t="shared" si="3"/>
        <v>36</v>
      </c>
      <c r="J94" s="51">
        <v>9954893779</v>
      </c>
      <c r="K94" s="51" t="s">
        <v>739</v>
      </c>
      <c r="L94" s="51" t="s">
        <v>750</v>
      </c>
      <c r="M94" s="51">
        <v>9508204111</v>
      </c>
      <c r="N94" s="51" t="s">
        <v>750</v>
      </c>
      <c r="O94" s="51">
        <v>9508204111</v>
      </c>
      <c r="P94" s="24">
        <v>43523</v>
      </c>
      <c r="Q94" s="18" t="s">
        <v>105</v>
      </c>
      <c r="R94" s="18">
        <v>21</v>
      </c>
      <c r="S94" s="18" t="s">
        <v>150</v>
      </c>
      <c r="T94" s="18"/>
    </row>
    <row r="95" spans="1:20">
      <c r="A95" s="4">
        <v>91</v>
      </c>
      <c r="B95" s="17" t="s">
        <v>67</v>
      </c>
      <c r="C95" s="51" t="s">
        <v>749</v>
      </c>
      <c r="D95" s="51" t="s">
        <v>27</v>
      </c>
      <c r="E95" s="52">
        <v>604105</v>
      </c>
      <c r="F95" s="51" t="s">
        <v>86</v>
      </c>
      <c r="G95" s="51">
        <v>30</v>
      </c>
      <c r="H95" s="51">
        <v>26</v>
      </c>
      <c r="I95" s="53">
        <f t="shared" si="3"/>
        <v>56</v>
      </c>
      <c r="J95" s="51">
        <v>8253926024</v>
      </c>
      <c r="K95" s="51" t="s">
        <v>739</v>
      </c>
      <c r="L95" s="51" t="s">
        <v>750</v>
      </c>
      <c r="M95" s="51">
        <v>9508204111</v>
      </c>
      <c r="N95" s="51" t="s">
        <v>750</v>
      </c>
      <c r="O95" s="51">
        <v>9508204111</v>
      </c>
      <c r="P95" s="24">
        <v>43524</v>
      </c>
      <c r="Q95" s="18" t="s">
        <v>106</v>
      </c>
      <c r="R95" s="18">
        <v>21</v>
      </c>
      <c r="S95" s="18" t="s">
        <v>150</v>
      </c>
      <c r="T95" s="18"/>
    </row>
    <row r="96" spans="1:20">
      <c r="A96" s="4">
        <v>92</v>
      </c>
      <c r="B96" s="17" t="s">
        <v>67</v>
      </c>
      <c r="C96" s="51" t="s">
        <v>751</v>
      </c>
      <c r="D96" s="51" t="s">
        <v>27</v>
      </c>
      <c r="E96" s="52">
        <v>18120603605</v>
      </c>
      <c r="F96" s="51" t="s">
        <v>87</v>
      </c>
      <c r="G96" s="51">
        <v>55</v>
      </c>
      <c r="H96" s="51">
        <v>43</v>
      </c>
      <c r="I96" s="53">
        <f t="shared" si="3"/>
        <v>98</v>
      </c>
      <c r="J96" s="51">
        <v>8753955884</v>
      </c>
      <c r="K96" s="51" t="s">
        <v>739</v>
      </c>
      <c r="L96" s="51" t="s">
        <v>750</v>
      </c>
      <c r="M96" s="51">
        <v>9508204111</v>
      </c>
      <c r="N96" s="51" t="s">
        <v>750</v>
      </c>
      <c r="O96" s="51">
        <v>9508204111</v>
      </c>
      <c r="P96" s="24">
        <v>43524</v>
      </c>
      <c r="Q96" s="18" t="s">
        <v>106</v>
      </c>
      <c r="R96" s="18">
        <v>21</v>
      </c>
      <c r="S96" s="18" t="s">
        <v>150</v>
      </c>
      <c r="T96" s="18"/>
    </row>
    <row r="97" spans="1:20">
      <c r="A97" s="4">
        <v>93</v>
      </c>
      <c r="B97" s="17" t="s">
        <v>67</v>
      </c>
      <c r="C97" s="51" t="s">
        <v>752</v>
      </c>
      <c r="D97" s="51" t="s">
        <v>27</v>
      </c>
      <c r="E97" s="52">
        <v>18120604104</v>
      </c>
      <c r="F97" s="51" t="s">
        <v>738</v>
      </c>
      <c r="G97" s="51">
        <v>30</v>
      </c>
      <c r="H97" s="51">
        <v>17</v>
      </c>
      <c r="I97" s="53">
        <f t="shared" si="3"/>
        <v>47</v>
      </c>
      <c r="J97" s="51">
        <v>9864886406</v>
      </c>
      <c r="K97" s="51" t="s">
        <v>739</v>
      </c>
      <c r="L97" s="51" t="s">
        <v>753</v>
      </c>
      <c r="M97" s="51">
        <v>8753868226</v>
      </c>
      <c r="N97" s="51" t="s">
        <v>753</v>
      </c>
      <c r="O97" s="51">
        <v>8753868226</v>
      </c>
      <c r="P97" s="24">
        <v>43524</v>
      </c>
      <c r="Q97" s="18" t="s">
        <v>106</v>
      </c>
      <c r="R97" s="18">
        <v>21</v>
      </c>
      <c r="S97" s="18" t="s">
        <v>150</v>
      </c>
      <c r="T97" s="18"/>
    </row>
    <row r="98" spans="1:20">
      <c r="A98" s="4">
        <v>94</v>
      </c>
      <c r="B98" s="17"/>
      <c r="C98" s="51"/>
      <c r="D98" s="51"/>
      <c r="E98" s="52"/>
      <c r="F98" s="51"/>
      <c r="G98" s="51"/>
      <c r="H98" s="51"/>
      <c r="I98" s="53"/>
      <c r="J98" s="51"/>
      <c r="K98" s="51"/>
      <c r="L98" s="51"/>
      <c r="M98" s="51"/>
      <c r="N98" s="51"/>
      <c r="O98" s="51"/>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58"/>
      <c r="M103" s="58"/>
      <c r="N103" s="18"/>
      <c r="O103" s="18"/>
      <c r="P103" s="24"/>
      <c r="Q103" s="18"/>
      <c r="R103" s="18"/>
      <c r="S103" s="18"/>
      <c r="T103" s="18"/>
    </row>
    <row r="104" spans="1:20">
      <c r="A104" s="4">
        <v>100</v>
      </c>
      <c r="B104" s="17"/>
      <c r="C104" s="18"/>
      <c r="D104" s="18"/>
      <c r="E104" s="19"/>
      <c r="F104" s="18"/>
      <c r="G104" s="19"/>
      <c r="H104" s="19"/>
      <c r="I104" s="17"/>
      <c r="J104" s="18"/>
      <c r="K104" s="18"/>
      <c r="L104" s="58"/>
      <c r="M104" s="58"/>
      <c r="N104" s="18"/>
      <c r="O104" s="18"/>
      <c r="P104" s="24"/>
      <c r="Q104" s="18"/>
      <c r="R104" s="18"/>
      <c r="S104" s="18"/>
      <c r="T104" s="18"/>
    </row>
    <row r="105" spans="1:20">
      <c r="A105" s="4">
        <v>101</v>
      </c>
      <c r="B105" s="17"/>
      <c r="C105" s="18"/>
      <c r="D105" s="18"/>
      <c r="E105" s="19"/>
      <c r="F105" s="18"/>
      <c r="G105" s="19"/>
      <c r="H105" s="19"/>
      <c r="I105" s="17"/>
      <c r="J105" s="18"/>
      <c r="K105" s="18"/>
      <c r="L105" s="58"/>
      <c r="M105" s="58"/>
      <c r="N105" s="18"/>
      <c r="O105" s="18"/>
      <c r="P105" s="24"/>
      <c r="Q105" s="18"/>
      <c r="R105" s="18"/>
      <c r="S105" s="18"/>
      <c r="T105" s="18"/>
    </row>
    <row r="106" spans="1:20">
      <c r="A106" s="4">
        <v>102</v>
      </c>
      <c r="B106" s="17"/>
      <c r="C106" s="18"/>
      <c r="D106" s="18"/>
      <c r="E106" s="19"/>
      <c r="F106" s="18"/>
      <c r="G106" s="19"/>
      <c r="H106" s="19"/>
      <c r="I106" s="17"/>
      <c r="J106" s="18"/>
      <c r="K106" s="18"/>
      <c r="L106" s="58"/>
      <c r="M106" s="58"/>
      <c r="N106" s="18"/>
      <c r="O106" s="18"/>
      <c r="P106" s="24"/>
      <c r="Q106" s="18"/>
      <c r="R106" s="18"/>
      <c r="S106" s="18"/>
      <c r="T106" s="18"/>
    </row>
    <row r="107" spans="1:20">
      <c r="A107" s="4">
        <v>103</v>
      </c>
      <c r="B107" s="17"/>
      <c r="C107" s="18"/>
      <c r="D107" s="18"/>
      <c r="E107" s="19"/>
      <c r="F107" s="18"/>
      <c r="G107" s="19"/>
      <c r="H107" s="19"/>
      <c r="I107" s="17"/>
      <c r="J107" s="18"/>
      <c r="K107" s="18"/>
      <c r="L107" s="58"/>
      <c r="M107" s="58"/>
      <c r="N107" s="18"/>
      <c r="O107" s="18"/>
      <c r="P107" s="24"/>
      <c r="Q107" s="18"/>
      <c r="R107" s="18"/>
      <c r="S107" s="18"/>
      <c r="T107" s="18"/>
    </row>
    <row r="108" spans="1:20">
      <c r="A108" s="4">
        <v>104</v>
      </c>
      <c r="B108" s="17"/>
      <c r="C108" s="18"/>
      <c r="D108" s="18"/>
      <c r="E108" s="19"/>
      <c r="F108" s="18"/>
      <c r="G108" s="19"/>
      <c r="H108" s="19"/>
      <c r="I108" s="17"/>
      <c r="J108" s="18"/>
      <c r="K108" s="18"/>
      <c r="L108" s="58"/>
      <c r="M108" s="58"/>
      <c r="N108" s="18"/>
      <c r="O108" s="18"/>
      <c r="P108" s="24"/>
      <c r="Q108" s="18"/>
      <c r="R108" s="18"/>
      <c r="S108" s="18"/>
      <c r="T108" s="18"/>
    </row>
    <row r="109" spans="1:20">
      <c r="A109" s="4">
        <v>105</v>
      </c>
      <c r="B109" s="17"/>
      <c r="C109" s="18"/>
      <c r="D109" s="18"/>
      <c r="E109" s="19"/>
      <c r="F109" s="18"/>
      <c r="G109" s="19"/>
      <c r="H109" s="19"/>
      <c r="I109" s="17"/>
      <c r="J109" s="18"/>
      <c r="K109" s="18"/>
      <c r="L109" s="58"/>
      <c r="M109" s="58"/>
      <c r="N109" s="18"/>
      <c r="O109" s="18"/>
      <c r="P109" s="24"/>
      <c r="Q109" s="18"/>
      <c r="R109" s="18"/>
      <c r="S109" s="18"/>
      <c r="T109" s="18"/>
    </row>
    <row r="110" spans="1:20">
      <c r="A110" s="4">
        <v>106</v>
      </c>
      <c r="B110" s="17"/>
      <c r="C110" s="18"/>
      <c r="D110" s="18"/>
      <c r="E110" s="19"/>
      <c r="F110" s="18"/>
      <c r="G110" s="19"/>
      <c r="H110" s="19"/>
      <c r="I110" s="17"/>
      <c r="J110" s="18"/>
      <c r="K110" s="18"/>
      <c r="L110" s="58"/>
      <c r="M110" s="58"/>
      <c r="N110" s="18"/>
      <c r="O110" s="18"/>
      <c r="P110" s="24"/>
      <c r="Q110" s="18"/>
      <c r="R110" s="18"/>
      <c r="S110" s="18"/>
      <c r="T110" s="18"/>
    </row>
    <row r="111" spans="1:20">
      <c r="A111" s="4">
        <v>107</v>
      </c>
      <c r="B111" s="17"/>
      <c r="C111" s="18"/>
      <c r="D111" s="18"/>
      <c r="E111" s="19"/>
      <c r="F111" s="18"/>
      <c r="G111" s="19"/>
      <c r="H111" s="19"/>
      <c r="I111" s="17"/>
      <c r="J111" s="18"/>
      <c r="K111" s="18"/>
      <c r="L111" s="58"/>
      <c r="M111" s="58"/>
      <c r="N111" s="18"/>
      <c r="O111" s="18"/>
      <c r="P111" s="24"/>
      <c r="Q111" s="18"/>
      <c r="R111" s="18"/>
      <c r="S111" s="18"/>
      <c r="T111" s="18"/>
    </row>
    <row r="112" spans="1:20">
      <c r="A112" s="4">
        <v>108</v>
      </c>
      <c r="B112" s="17"/>
      <c r="C112" s="18"/>
      <c r="D112" s="18"/>
      <c r="E112" s="19"/>
      <c r="F112" s="18"/>
      <c r="G112" s="19"/>
      <c r="H112" s="19"/>
      <c r="I112" s="17"/>
      <c r="J112" s="18"/>
      <c r="K112" s="18"/>
      <c r="L112" s="18"/>
      <c r="M112" s="58"/>
      <c r="N112" s="18"/>
      <c r="O112" s="18"/>
      <c r="P112" s="24"/>
      <c r="Q112" s="18"/>
      <c r="R112" s="18"/>
      <c r="S112" s="18"/>
      <c r="T112" s="18"/>
    </row>
    <row r="113" spans="1:20">
      <c r="A113" s="4">
        <v>109</v>
      </c>
      <c r="B113" s="17"/>
      <c r="C113" s="18"/>
      <c r="D113" s="18"/>
      <c r="E113" s="19"/>
      <c r="F113" s="18"/>
      <c r="G113" s="19"/>
      <c r="H113" s="19"/>
      <c r="I113" s="17"/>
      <c r="J113" s="18"/>
      <c r="K113" s="18"/>
      <c r="L113" s="18"/>
      <c r="M113" s="58"/>
      <c r="N113" s="18"/>
      <c r="O113" s="18"/>
      <c r="P113" s="24"/>
      <c r="Q113" s="18"/>
      <c r="R113" s="18"/>
      <c r="S113" s="18"/>
      <c r="T113" s="18"/>
    </row>
    <row r="114" spans="1:20">
      <c r="A114" s="4">
        <v>110</v>
      </c>
      <c r="B114" s="17"/>
      <c r="C114" s="18"/>
      <c r="D114" s="18"/>
      <c r="E114" s="19"/>
      <c r="F114" s="18"/>
      <c r="G114" s="19"/>
      <c r="H114" s="19"/>
      <c r="I114" s="17"/>
      <c r="J114" s="18"/>
      <c r="K114" s="18"/>
      <c r="L114" s="18"/>
      <c r="M114" s="58"/>
      <c r="N114" s="18"/>
      <c r="O114" s="18"/>
      <c r="P114" s="24"/>
      <c r="Q114" s="18"/>
      <c r="R114" s="18"/>
      <c r="S114" s="18"/>
      <c r="T114" s="18"/>
    </row>
    <row r="115" spans="1:20">
      <c r="A115" s="4">
        <v>111</v>
      </c>
      <c r="B115" s="17"/>
      <c r="C115" s="18"/>
      <c r="D115" s="18"/>
      <c r="E115" s="19"/>
      <c r="F115" s="18"/>
      <c r="G115" s="19"/>
      <c r="H115" s="19"/>
      <c r="I115" s="17"/>
      <c r="J115" s="18"/>
      <c r="K115" s="18"/>
      <c r="L115" s="18"/>
      <c r="M115" s="58"/>
      <c r="N115" s="18"/>
      <c r="O115" s="18"/>
      <c r="P115" s="24"/>
      <c r="Q115" s="18"/>
      <c r="R115" s="18"/>
      <c r="S115" s="18"/>
      <c r="T115" s="18"/>
    </row>
    <row r="116" spans="1:20">
      <c r="A116" s="4">
        <v>112</v>
      </c>
      <c r="B116" s="17"/>
      <c r="C116" s="18"/>
      <c r="D116" s="18"/>
      <c r="E116" s="19"/>
      <c r="F116" s="18"/>
      <c r="G116" s="19"/>
      <c r="H116" s="19"/>
      <c r="I116" s="17"/>
      <c r="J116" s="18"/>
      <c r="K116" s="18"/>
      <c r="L116" s="18"/>
      <c r="M116" s="58"/>
      <c r="N116" s="18"/>
      <c r="O116" s="18"/>
      <c r="P116" s="24"/>
      <c r="Q116" s="18"/>
      <c r="R116" s="18"/>
      <c r="S116" s="18"/>
      <c r="T116" s="18"/>
    </row>
    <row r="117" spans="1:20">
      <c r="A117" s="4">
        <v>113</v>
      </c>
      <c r="B117" s="17"/>
      <c r="C117" s="18"/>
      <c r="D117" s="18"/>
      <c r="E117" s="19"/>
      <c r="F117" s="18"/>
      <c r="G117" s="19"/>
      <c r="H117" s="19"/>
      <c r="I117" s="17"/>
      <c r="J117" s="18"/>
      <c r="K117" s="18"/>
      <c r="L117" s="18"/>
      <c r="M117" s="58"/>
      <c r="N117" s="18"/>
      <c r="O117" s="18"/>
      <c r="P117" s="24"/>
      <c r="Q117" s="18"/>
      <c r="R117" s="18"/>
      <c r="S117" s="18"/>
      <c r="T117" s="18"/>
    </row>
    <row r="118" spans="1:20">
      <c r="A118" s="4">
        <v>114</v>
      </c>
      <c r="B118" s="17"/>
      <c r="C118" s="18"/>
      <c r="D118" s="18"/>
      <c r="E118" s="19"/>
      <c r="F118" s="18"/>
      <c r="G118" s="19"/>
      <c r="H118" s="19"/>
      <c r="I118" s="17"/>
      <c r="J118" s="18"/>
      <c r="K118" s="18"/>
      <c r="L118" s="18"/>
      <c r="M118" s="58"/>
      <c r="N118" s="18"/>
      <c r="O118" s="18"/>
      <c r="P118" s="24"/>
      <c r="Q118" s="18"/>
      <c r="R118" s="18"/>
      <c r="S118" s="18"/>
      <c r="T118" s="18"/>
    </row>
    <row r="119" spans="1:20">
      <c r="A119" s="4">
        <v>115</v>
      </c>
      <c r="B119" s="17"/>
      <c r="C119" s="18"/>
      <c r="D119" s="18"/>
      <c r="E119" s="19"/>
      <c r="F119" s="18"/>
      <c r="G119" s="19"/>
      <c r="H119" s="19"/>
      <c r="I119" s="17"/>
      <c r="J119" s="18"/>
      <c r="K119" s="18"/>
      <c r="L119" s="18"/>
      <c r="M119" s="58"/>
      <c r="N119" s="18"/>
      <c r="O119" s="18"/>
      <c r="P119" s="24"/>
      <c r="Q119" s="18"/>
      <c r="R119" s="18"/>
      <c r="S119" s="18"/>
      <c r="T119" s="18"/>
    </row>
    <row r="120" spans="1:20">
      <c r="A120" s="4">
        <v>116</v>
      </c>
      <c r="B120" s="17"/>
      <c r="C120" s="18"/>
      <c r="D120" s="18"/>
      <c r="E120" s="19"/>
      <c r="F120" s="18"/>
      <c r="G120" s="19"/>
      <c r="H120" s="19"/>
      <c r="I120" s="17"/>
      <c r="J120" s="18"/>
      <c r="K120" s="18"/>
      <c r="L120" s="18"/>
      <c r="M120" s="58"/>
      <c r="N120" s="18"/>
      <c r="O120" s="18"/>
      <c r="P120" s="24"/>
      <c r="Q120" s="18"/>
      <c r="R120" s="18"/>
      <c r="S120" s="18"/>
      <c r="T120" s="18"/>
    </row>
    <row r="121" spans="1:20">
      <c r="A121" s="4">
        <v>117</v>
      </c>
      <c r="B121" s="17"/>
      <c r="C121" s="18"/>
      <c r="D121" s="18"/>
      <c r="E121" s="19"/>
      <c r="F121" s="18"/>
      <c r="G121" s="19"/>
      <c r="H121" s="19"/>
      <c r="I121" s="17"/>
      <c r="J121" s="18"/>
      <c r="K121" s="18"/>
      <c r="L121" s="18"/>
      <c r="M121" s="58"/>
      <c r="N121" s="18"/>
      <c r="O121" s="18"/>
      <c r="P121" s="24"/>
      <c r="Q121" s="18"/>
      <c r="R121" s="18"/>
      <c r="S121" s="18"/>
      <c r="T121" s="18"/>
    </row>
    <row r="122" spans="1:20">
      <c r="A122" s="4">
        <v>118</v>
      </c>
      <c r="B122" s="17"/>
      <c r="C122" s="18"/>
      <c r="D122" s="18"/>
      <c r="E122" s="19"/>
      <c r="F122" s="18"/>
      <c r="G122" s="19"/>
      <c r="H122" s="19"/>
      <c r="I122" s="17"/>
      <c r="J122" s="18"/>
      <c r="K122" s="18"/>
      <c r="L122" s="18"/>
      <c r="M122" s="58"/>
      <c r="N122" s="18"/>
      <c r="O122" s="18"/>
      <c r="P122" s="24"/>
      <c r="Q122" s="18"/>
      <c r="R122" s="18"/>
      <c r="S122" s="18"/>
      <c r="T122" s="18"/>
    </row>
    <row r="123" spans="1:20">
      <c r="A123" s="4">
        <v>119</v>
      </c>
      <c r="B123" s="17"/>
      <c r="C123" s="18"/>
      <c r="D123" s="18"/>
      <c r="E123" s="19"/>
      <c r="F123" s="18"/>
      <c r="G123" s="19"/>
      <c r="H123" s="19"/>
      <c r="I123" s="17"/>
      <c r="J123" s="18"/>
      <c r="K123" s="18"/>
      <c r="L123" s="18"/>
      <c r="M123" s="58"/>
      <c r="N123" s="18"/>
      <c r="O123" s="18"/>
      <c r="P123" s="24"/>
      <c r="Q123" s="18"/>
      <c r="R123" s="18"/>
      <c r="S123" s="18"/>
      <c r="T123" s="18"/>
    </row>
    <row r="124" spans="1:20">
      <c r="A124" s="4">
        <v>120</v>
      </c>
      <c r="B124" s="17"/>
      <c r="C124" s="18"/>
      <c r="D124" s="18"/>
      <c r="E124" s="19"/>
      <c r="F124" s="18"/>
      <c r="G124" s="19"/>
      <c r="H124" s="19"/>
      <c r="I124" s="17"/>
      <c r="J124" s="18"/>
      <c r="K124" s="18"/>
      <c r="L124" s="18"/>
      <c r="M124" s="58"/>
      <c r="N124" s="18"/>
      <c r="O124" s="18"/>
      <c r="P124" s="24"/>
      <c r="Q124" s="18"/>
      <c r="R124" s="18"/>
      <c r="S124" s="18"/>
      <c r="T124" s="18"/>
    </row>
    <row r="125" spans="1:20">
      <c r="A125" s="4">
        <v>121</v>
      </c>
      <c r="B125" s="17"/>
      <c r="C125" s="18"/>
      <c r="D125" s="18"/>
      <c r="E125" s="19"/>
      <c r="F125" s="18"/>
      <c r="G125" s="19"/>
      <c r="H125" s="19"/>
      <c r="I125" s="17"/>
      <c r="J125" s="18"/>
      <c r="K125" s="18"/>
      <c r="L125" s="18"/>
      <c r="M125" s="58"/>
      <c r="N125" s="18"/>
      <c r="O125" s="18"/>
      <c r="P125" s="24"/>
      <c r="Q125" s="18"/>
      <c r="R125" s="18"/>
      <c r="S125" s="18"/>
      <c r="T125" s="18"/>
    </row>
    <row r="126" spans="1:20">
      <c r="A126" s="4">
        <v>122</v>
      </c>
      <c r="B126" s="17"/>
      <c r="C126" s="18"/>
      <c r="D126" s="18"/>
      <c r="E126" s="19"/>
      <c r="F126" s="18"/>
      <c r="G126" s="19"/>
      <c r="H126" s="19"/>
      <c r="I126" s="17"/>
      <c r="J126" s="18"/>
      <c r="K126" s="18"/>
      <c r="L126" s="55"/>
      <c r="M126" s="55"/>
      <c r="N126" s="55"/>
      <c r="O126" s="55"/>
      <c r="P126" s="24"/>
      <c r="Q126" s="18"/>
      <c r="R126" s="18"/>
      <c r="S126" s="18"/>
      <c r="T126" s="18"/>
    </row>
    <row r="127" spans="1:20">
      <c r="A127" s="4">
        <v>123</v>
      </c>
      <c r="B127" s="17"/>
      <c r="C127" s="18"/>
      <c r="D127" s="18"/>
      <c r="E127" s="19"/>
      <c r="F127" s="18"/>
      <c r="G127" s="19"/>
      <c r="H127" s="19"/>
      <c r="I127" s="17"/>
      <c r="J127" s="18"/>
      <c r="K127" s="18"/>
      <c r="L127" s="55"/>
      <c r="M127" s="55"/>
      <c r="N127" s="55"/>
      <c r="O127" s="55"/>
      <c r="P127" s="24"/>
      <c r="Q127" s="18"/>
      <c r="R127" s="18"/>
      <c r="S127" s="18"/>
      <c r="T127" s="18"/>
    </row>
    <row r="128" spans="1:20">
      <c r="A128" s="4">
        <v>124</v>
      </c>
      <c r="B128" s="17"/>
      <c r="C128" s="18"/>
      <c r="D128" s="18"/>
      <c r="E128" s="19"/>
      <c r="F128" s="18"/>
      <c r="G128" s="19"/>
      <c r="H128" s="19"/>
      <c r="I128" s="17"/>
      <c r="J128" s="18"/>
      <c r="K128" s="18"/>
      <c r="L128" s="55"/>
      <c r="M128" s="55"/>
      <c r="N128" s="55"/>
      <c r="O128" s="18"/>
      <c r="P128" s="24"/>
      <c r="Q128" s="18"/>
      <c r="R128" s="18"/>
      <c r="S128" s="18"/>
      <c r="T128" s="18"/>
    </row>
    <row r="129" spans="1:20">
      <c r="A129" s="4">
        <v>125</v>
      </c>
      <c r="B129" s="17"/>
      <c r="C129" s="18"/>
      <c r="D129" s="18"/>
      <c r="E129" s="19"/>
      <c r="F129" s="18"/>
      <c r="G129" s="19"/>
      <c r="H129" s="19"/>
      <c r="I129" s="17"/>
      <c r="J129" s="18"/>
      <c r="K129" s="18"/>
      <c r="L129" s="55"/>
      <c r="M129" s="55"/>
      <c r="N129" s="55"/>
      <c r="O129" s="18"/>
      <c r="P129" s="24"/>
      <c r="Q129" s="18"/>
      <c r="R129" s="18"/>
      <c r="S129" s="18"/>
      <c r="T129" s="18"/>
    </row>
    <row r="130" spans="1:20">
      <c r="A130" s="4">
        <v>126</v>
      </c>
      <c r="B130" s="17"/>
      <c r="C130" s="18"/>
      <c r="D130" s="18"/>
      <c r="E130" s="19"/>
      <c r="F130" s="18"/>
      <c r="G130" s="19"/>
      <c r="H130" s="19"/>
      <c r="I130" s="17"/>
      <c r="J130" s="18"/>
      <c r="K130" s="18"/>
      <c r="L130" s="55"/>
      <c r="M130" s="55"/>
      <c r="N130" s="55"/>
      <c r="O130" s="18"/>
      <c r="P130" s="24"/>
      <c r="Q130" s="18"/>
      <c r="R130" s="18"/>
      <c r="S130" s="18"/>
      <c r="T130" s="18"/>
    </row>
    <row r="131" spans="1:20">
      <c r="A131" s="4">
        <v>127</v>
      </c>
      <c r="B131" s="17"/>
      <c r="C131" s="18"/>
      <c r="D131" s="18"/>
      <c r="E131" s="19"/>
      <c r="F131" s="18"/>
      <c r="G131" s="19"/>
      <c r="H131" s="19"/>
      <c r="I131" s="17"/>
      <c r="J131" s="18"/>
      <c r="K131" s="18"/>
      <c r="L131" s="55"/>
      <c r="M131" s="55"/>
      <c r="N131" s="55"/>
      <c r="O131" s="18"/>
      <c r="P131" s="24"/>
      <c r="Q131" s="18"/>
      <c r="R131" s="18"/>
      <c r="S131" s="18"/>
      <c r="T131" s="18"/>
    </row>
    <row r="132" spans="1:20">
      <c r="A132" s="4">
        <v>128</v>
      </c>
      <c r="B132" s="17"/>
      <c r="C132" s="18"/>
      <c r="D132" s="18"/>
      <c r="E132" s="19"/>
      <c r="F132" s="18"/>
      <c r="G132" s="19"/>
      <c r="H132" s="19"/>
      <c r="I132" s="17"/>
      <c r="J132" s="18"/>
      <c r="K132" s="18"/>
      <c r="L132" s="55"/>
      <c r="M132" s="55"/>
      <c r="N132" s="18"/>
      <c r="O132" s="18"/>
      <c r="P132" s="24"/>
      <c r="Q132" s="18"/>
      <c r="R132" s="18"/>
      <c r="S132" s="18"/>
      <c r="T132" s="18"/>
    </row>
    <row r="133" spans="1:20">
      <c r="A133" s="4">
        <v>129</v>
      </c>
      <c r="B133" s="17"/>
      <c r="C133" s="18"/>
      <c r="D133" s="18"/>
      <c r="E133" s="19"/>
      <c r="F133" s="18"/>
      <c r="G133" s="19"/>
      <c r="H133" s="19"/>
      <c r="I133" s="17"/>
      <c r="J133" s="18"/>
      <c r="K133" s="18"/>
      <c r="L133" s="55"/>
      <c r="M133" s="55"/>
      <c r="N133" s="18"/>
      <c r="O133" s="18"/>
      <c r="P133" s="24"/>
      <c r="Q133" s="18"/>
      <c r="R133" s="18"/>
      <c r="S133" s="18"/>
      <c r="T133" s="18"/>
    </row>
    <row r="134" spans="1:20">
      <c r="A134" s="4">
        <v>130</v>
      </c>
      <c r="B134" s="17"/>
      <c r="C134" s="18"/>
      <c r="D134" s="18"/>
      <c r="E134" s="19"/>
      <c r="F134" s="18"/>
      <c r="G134" s="19"/>
      <c r="H134" s="19"/>
      <c r="I134" s="17"/>
      <c r="J134" s="18"/>
      <c r="K134" s="18"/>
      <c r="L134" s="55"/>
      <c r="M134" s="55"/>
      <c r="N134" s="18"/>
      <c r="O134" s="18"/>
      <c r="P134" s="24"/>
      <c r="Q134" s="18"/>
      <c r="R134" s="18"/>
      <c r="S134" s="18"/>
      <c r="T134" s="18"/>
    </row>
    <row r="135" spans="1:20">
      <c r="A135" s="4">
        <v>131</v>
      </c>
      <c r="B135" s="17"/>
      <c r="C135" s="18"/>
      <c r="D135" s="18"/>
      <c r="E135" s="19"/>
      <c r="F135" s="18"/>
      <c r="G135" s="19"/>
      <c r="H135" s="19"/>
      <c r="I135" s="17"/>
      <c r="J135" s="18"/>
      <c r="K135" s="18"/>
      <c r="L135" s="55"/>
      <c r="M135" s="55"/>
      <c r="N135" s="18"/>
      <c r="O135" s="18"/>
      <c r="P135" s="24"/>
      <c r="Q135" s="18"/>
      <c r="R135" s="18"/>
      <c r="S135" s="18"/>
      <c r="T135" s="18"/>
    </row>
    <row r="136" spans="1:20">
      <c r="A136" s="4">
        <v>132</v>
      </c>
      <c r="B136" s="17"/>
      <c r="C136" s="18"/>
      <c r="D136" s="18"/>
      <c r="E136" s="19"/>
      <c r="F136" s="18"/>
      <c r="G136" s="19"/>
      <c r="H136" s="19"/>
      <c r="I136" s="17"/>
      <c r="J136" s="18"/>
      <c r="K136" s="18"/>
      <c r="L136" s="55"/>
      <c r="M136" s="55"/>
      <c r="N136" s="18"/>
      <c r="O136" s="18"/>
      <c r="P136" s="24"/>
      <c r="Q136" s="18"/>
      <c r="R136" s="18"/>
      <c r="S136" s="18"/>
      <c r="T136" s="18"/>
    </row>
    <row r="137" spans="1:20">
      <c r="A137" s="4">
        <v>133</v>
      </c>
      <c r="B137" s="17"/>
      <c r="C137" s="18"/>
      <c r="D137" s="18"/>
      <c r="E137" s="19"/>
      <c r="F137" s="18"/>
      <c r="G137" s="19"/>
      <c r="H137" s="19"/>
      <c r="I137" s="17"/>
      <c r="J137" s="18"/>
      <c r="K137" s="18"/>
      <c r="L137" s="55"/>
      <c r="M137" s="55"/>
      <c r="N137" s="18"/>
      <c r="O137" s="18"/>
      <c r="P137" s="24"/>
      <c r="Q137" s="18"/>
      <c r="R137" s="18"/>
      <c r="S137" s="18"/>
      <c r="T137" s="18"/>
    </row>
    <row r="138" spans="1:20">
      <c r="A138" s="4">
        <v>134</v>
      </c>
      <c r="B138" s="17"/>
      <c r="C138" s="18"/>
      <c r="D138" s="18"/>
      <c r="E138" s="19"/>
      <c r="F138" s="18"/>
      <c r="G138" s="19"/>
      <c r="H138" s="19"/>
      <c r="I138" s="17"/>
      <c r="J138" s="18"/>
      <c r="K138" s="18"/>
      <c r="L138" s="55"/>
      <c r="M138" s="55"/>
      <c r="N138" s="18"/>
      <c r="O138" s="18"/>
      <c r="P138" s="24"/>
      <c r="Q138" s="18"/>
      <c r="R138" s="18"/>
      <c r="S138" s="18"/>
      <c r="T138" s="18"/>
    </row>
    <row r="139" spans="1:20">
      <c r="A139" s="4">
        <v>135</v>
      </c>
      <c r="B139" s="17"/>
      <c r="C139" s="18"/>
      <c r="D139" s="18"/>
      <c r="E139" s="19"/>
      <c r="F139" s="18"/>
      <c r="G139" s="19"/>
      <c r="H139" s="19"/>
      <c r="I139" s="17"/>
      <c r="J139" s="18"/>
      <c r="K139" s="18"/>
      <c r="L139" s="55"/>
      <c r="M139" s="55"/>
      <c r="N139" s="55"/>
      <c r="O139" s="18"/>
      <c r="P139" s="24"/>
      <c r="Q139" s="18"/>
      <c r="R139" s="18"/>
      <c r="S139" s="18"/>
      <c r="T139" s="18"/>
    </row>
    <row r="140" spans="1:20">
      <c r="A140" s="4">
        <v>136</v>
      </c>
      <c r="B140" s="17"/>
      <c r="C140" s="18"/>
      <c r="D140" s="18"/>
      <c r="E140" s="19"/>
      <c r="F140" s="18"/>
      <c r="G140" s="19"/>
      <c r="H140" s="19"/>
      <c r="I140" s="17"/>
      <c r="J140" s="18"/>
      <c r="K140" s="18"/>
      <c r="L140" s="55"/>
      <c r="M140" s="55"/>
      <c r="N140" s="18"/>
      <c r="O140" s="18"/>
      <c r="P140" s="24"/>
      <c r="Q140" s="18"/>
      <c r="R140" s="18"/>
      <c r="S140" s="18"/>
      <c r="T140" s="18"/>
    </row>
    <row r="141" spans="1:20">
      <c r="A141" s="4">
        <v>137</v>
      </c>
      <c r="B141" s="17"/>
      <c r="C141" s="18"/>
      <c r="D141" s="18"/>
      <c r="E141" s="19"/>
      <c r="F141" s="18"/>
      <c r="G141" s="19"/>
      <c r="H141" s="19"/>
      <c r="I141" s="17">
        <f t="shared" ref="I141:I164" si="4">+G141+H141</f>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21" t="s">
        <v>11</v>
      </c>
      <c r="B165" s="41"/>
      <c r="C165" s="21">
        <f>COUNTIFS(C5:C164,"*")</f>
        <v>93</v>
      </c>
      <c r="D165" s="21"/>
      <c r="E165" s="13"/>
      <c r="F165" s="21"/>
      <c r="G165" s="21">
        <f>SUM(G5:G164)</f>
        <v>2406</v>
      </c>
      <c r="H165" s="21">
        <f>SUM(H5:H164)</f>
        <v>2411</v>
      </c>
      <c r="I165" s="21">
        <f>SUM(I5:I164)</f>
        <v>4816</v>
      </c>
      <c r="J165" s="21"/>
      <c r="K165" s="21"/>
      <c r="L165" s="21"/>
      <c r="M165" s="21"/>
      <c r="N165" s="21"/>
      <c r="O165" s="21"/>
      <c r="P165" s="14"/>
      <c r="Q165" s="21"/>
      <c r="R165" s="21"/>
      <c r="S165" s="21"/>
      <c r="T165" s="12"/>
    </row>
    <row r="166" spans="1:20">
      <c r="A166" s="46" t="s">
        <v>66</v>
      </c>
      <c r="B166" s="10">
        <f>COUNTIF(B$5:B$164,"Team 1")</f>
        <v>45</v>
      </c>
      <c r="C166" s="46" t="s">
        <v>29</v>
      </c>
      <c r="D166" s="10">
        <f>COUNTIF(D5:D164,"Anganwadi")</f>
        <v>64</v>
      </c>
    </row>
    <row r="167" spans="1:20">
      <c r="A167" s="46" t="s">
        <v>67</v>
      </c>
      <c r="B167" s="10">
        <f>COUNTIF(B$6:B$164,"Team 2")</f>
        <v>48</v>
      </c>
      <c r="C167" s="46" t="s">
        <v>27</v>
      </c>
      <c r="D167" s="10">
        <f>COUNTIF(D5:D164,"School")</f>
        <v>29</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3" t="s">
        <v>813</v>
      </c>
      <c r="B1" s="163"/>
      <c r="C1" s="163"/>
      <c r="D1" s="164"/>
      <c r="E1" s="164"/>
      <c r="F1" s="164"/>
      <c r="G1" s="164"/>
      <c r="H1" s="164"/>
      <c r="I1" s="164"/>
      <c r="J1" s="164"/>
      <c r="K1" s="164"/>
      <c r="L1" s="164"/>
      <c r="M1" s="164"/>
      <c r="N1" s="164"/>
      <c r="O1" s="164"/>
      <c r="P1" s="164"/>
      <c r="Q1" s="164"/>
      <c r="R1" s="164"/>
      <c r="S1" s="164"/>
    </row>
    <row r="2" spans="1:20">
      <c r="A2" s="167" t="s">
        <v>63</v>
      </c>
      <c r="B2" s="168"/>
      <c r="C2" s="168"/>
      <c r="D2" s="25">
        <v>43525</v>
      </c>
      <c r="E2" s="22"/>
      <c r="F2" s="22"/>
      <c r="G2" s="22"/>
      <c r="H2" s="22"/>
      <c r="I2" s="22"/>
      <c r="J2" s="22"/>
      <c r="K2" s="22"/>
      <c r="L2" s="22"/>
      <c r="M2" s="22"/>
      <c r="N2" s="22"/>
      <c r="O2" s="22"/>
      <c r="P2" s="22"/>
      <c r="Q2" s="22"/>
      <c r="R2" s="22"/>
      <c r="S2" s="22"/>
    </row>
    <row r="3" spans="1:20" ht="24" customHeight="1">
      <c r="A3" s="162" t="s">
        <v>14</v>
      </c>
      <c r="B3" s="165" t="s">
        <v>65</v>
      </c>
      <c r="C3" s="161" t="s">
        <v>7</v>
      </c>
      <c r="D3" s="161" t="s">
        <v>59</v>
      </c>
      <c r="E3" s="161" t="s">
        <v>16</v>
      </c>
      <c r="F3" s="169" t="s">
        <v>17</v>
      </c>
      <c r="G3" s="161" t="s">
        <v>8</v>
      </c>
      <c r="H3" s="161"/>
      <c r="I3" s="161"/>
      <c r="J3" s="161" t="s">
        <v>35</v>
      </c>
      <c r="K3" s="165" t="s">
        <v>37</v>
      </c>
      <c r="L3" s="165" t="s">
        <v>54</v>
      </c>
      <c r="M3" s="165" t="s">
        <v>55</v>
      </c>
      <c r="N3" s="165" t="s">
        <v>38</v>
      </c>
      <c r="O3" s="165" t="s">
        <v>39</v>
      </c>
      <c r="P3" s="162" t="s">
        <v>58</v>
      </c>
      <c r="Q3" s="161" t="s">
        <v>56</v>
      </c>
      <c r="R3" s="161" t="s">
        <v>36</v>
      </c>
      <c r="S3" s="161" t="s">
        <v>57</v>
      </c>
      <c r="T3" s="161" t="s">
        <v>13</v>
      </c>
    </row>
    <row r="4" spans="1:20" ht="25.5" customHeight="1">
      <c r="A4" s="162"/>
      <c r="B4" s="170"/>
      <c r="C4" s="161"/>
      <c r="D4" s="161"/>
      <c r="E4" s="161"/>
      <c r="F4" s="169"/>
      <c r="G4" s="23" t="s">
        <v>9</v>
      </c>
      <c r="H4" s="23" t="s">
        <v>10</v>
      </c>
      <c r="I4" s="23" t="s">
        <v>11</v>
      </c>
      <c r="J4" s="161"/>
      <c r="K4" s="166"/>
      <c r="L4" s="166"/>
      <c r="M4" s="166"/>
      <c r="N4" s="166"/>
      <c r="O4" s="166"/>
      <c r="P4" s="162"/>
      <c r="Q4" s="162"/>
      <c r="R4" s="161"/>
      <c r="S4" s="161"/>
      <c r="T4" s="161"/>
    </row>
    <row r="5" spans="1:20">
      <c r="A5" s="4">
        <v>1</v>
      </c>
      <c r="B5" s="17" t="s">
        <v>66</v>
      </c>
      <c r="C5" s="66" t="s">
        <v>155</v>
      </c>
      <c r="D5" s="58" t="s">
        <v>27</v>
      </c>
      <c r="E5" s="59">
        <v>18120610084</v>
      </c>
      <c r="F5" s="58" t="s">
        <v>156</v>
      </c>
      <c r="G5" s="59">
        <v>60</v>
      </c>
      <c r="H5" s="59">
        <v>52</v>
      </c>
      <c r="I5" s="67">
        <f t="shared" ref="I5:I12" si="0">G5+H5</f>
        <v>112</v>
      </c>
      <c r="J5" s="58">
        <v>9859877247</v>
      </c>
      <c r="K5" s="58" t="s">
        <v>154</v>
      </c>
      <c r="L5" s="18" t="s">
        <v>157</v>
      </c>
      <c r="M5" s="18">
        <v>9707286128</v>
      </c>
      <c r="N5" s="18" t="s">
        <v>158</v>
      </c>
      <c r="O5" s="18">
        <v>8752869602</v>
      </c>
      <c r="P5" s="24">
        <v>43525</v>
      </c>
      <c r="Q5" s="18" t="s">
        <v>107</v>
      </c>
      <c r="R5" s="18">
        <v>18</v>
      </c>
      <c r="S5" s="18" t="s">
        <v>150</v>
      </c>
      <c r="T5" s="18"/>
    </row>
    <row r="6" spans="1:20">
      <c r="A6" s="4">
        <v>2</v>
      </c>
      <c r="B6" s="17" t="s">
        <v>66</v>
      </c>
      <c r="C6" s="66" t="s">
        <v>155</v>
      </c>
      <c r="D6" s="58" t="s">
        <v>27</v>
      </c>
      <c r="E6" s="59">
        <v>18120610084</v>
      </c>
      <c r="F6" s="58" t="s">
        <v>156</v>
      </c>
      <c r="G6" s="59">
        <v>62</v>
      </c>
      <c r="H6" s="59">
        <v>45</v>
      </c>
      <c r="I6" s="67">
        <f t="shared" si="0"/>
        <v>107</v>
      </c>
      <c r="J6" s="58">
        <v>9859877247</v>
      </c>
      <c r="K6" s="58" t="s">
        <v>154</v>
      </c>
      <c r="L6" s="18" t="s">
        <v>157</v>
      </c>
      <c r="M6" s="18">
        <v>9707286128</v>
      </c>
      <c r="N6" s="18" t="s">
        <v>158</v>
      </c>
      <c r="O6" s="18">
        <v>8752869602</v>
      </c>
      <c r="P6" s="24">
        <v>43526</v>
      </c>
      <c r="Q6" s="18" t="s">
        <v>108</v>
      </c>
      <c r="R6" s="18">
        <v>18</v>
      </c>
      <c r="S6" s="18" t="s">
        <v>150</v>
      </c>
      <c r="T6" s="18"/>
    </row>
    <row r="7" spans="1:20">
      <c r="A7" s="4">
        <v>3</v>
      </c>
      <c r="B7" s="17" t="s">
        <v>66</v>
      </c>
      <c r="C7" s="66" t="s">
        <v>155</v>
      </c>
      <c r="D7" s="58" t="s">
        <v>27</v>
      </c>
      <c r="E7" s="59">
        <v>18120610084</v>
      </c>
      <c r="F7" s="58" t="s">
        <v>156</v>
      </c>
      <c r="G7" s="65">
        <v>70</v>
      </c>
      <c r="H7" s="65">
        <v>43</v>
      </c>
      <c r="I7" s="67">
        <f t="shared" si="0"/>
        <v>113</v>
      </c>
      <c r="J7" s="58">
        <v>9859877247</v>
      </c>
      <c r="K7" s="58" t="s">
        <v>154</v>
      </c>
      <c r="L7" s="18" t="s">
        <v>157</v>
      </c>
      <c r="M7" s="18">
        <v>9707286128</v>
      </c>
      <c r="N7" s="18" t="s">
        <v>158</v>
      </c>
      <c r="O7" s="18">
        <v>8752869602</v>
      </c>
      <c r="P7" s="24">
        <v>43528</v>
      </c>
      <c r="Q7" s="18" t="s">
        <v>109</v>
      </c>
      <c r="R7" s="18">
        <v>18</v>
      </c>
      <c r="S7" s="18" t="s">
        <v>150</v>
      </c>
      <c r="T7" s="18"/>
    </row>
    <row r="8" spans="1:20">
      <c r="A8" s="4">
        <v>4</v>
      </c>
      <c r="B8" s="17" t="s">
        <v>66</v>
      </c>
      <c r="C8" s="18" t="s">
        <v>566</v>
      </c>
      <c r="D8" s="58" t="s">
        <v>27</v>
      </c>
      <c r="E8" s="59">
        <v>18120612001</v>
      </c>
      <c r="F8" s="58" t="s">
        <v>85</v>
      </c>
      <c r="G8" s="59">
        <v>60</v>
      </c>
      <c r="H8" s="59">
        <v>63</v>
      </c>
      <c r="I8" s="67">
        <f t="shared" si="0"/>
        <v>123</v>
      </c>
      <c r="J8" s="58">
        <v>9706939191</v>
      </c>
      <c r="K8" s="58" t="s">
        <v>154</v>
      </c>
      <c r="L8" s="18" t="s">
        <v>157</v>
      </c>
      <c r="M8" s="18">
        <v>9707286128</v>
      </c>
      <c r="N8" s="18" t="s">
        <v>158</v>
      </c>
      <c r="O8" s="18">
        <v>8752869602</v>
      </c>
      <c r="P8" s="24">
        <v>43529</v>
      </c>
      <c r="Q8" s="18" t="s">
        <v>104</v>
      </c>
      <c r="R8" s="18">
        <v>18</v>
      </c>
      <c r="S8" s="18" t="s">
        <v>150</v>
      </c>
      <c r="T8" s="18"/>
    </row>
    <row r="9" spans="1:20">
      <c r="A9" s="4">
        <v>5</v>
      </c>
      <c r="B9" s="17" t="s">
        <v>66</v>
      </c>
      <c r="C9" s="18" t="s">
        <v>757</v>
      </c>
      <c r="D9" s="58" t="s">
        <v>27</v>
      </c>
      <c r="E9" s="59">
        <v>18120612004</v>
      </c>
      <c r="F9" s="58" t="s">
        <v>88</v>
      </c>
      <c r="G9" s="59"/>
      <c r="H9" s="59">
        <v>85</v>
      </c>
      <c r="I9" s="67">
        <f t="shared" ref="I9:I11" si="1">G9+H9</f>
        <v>85</v>
      </c>
      <c r="J9" s="58">
        <v>9365372226</v>
      </c>
      <c r="K9" s="58" t="s">
        <v>154</v>
      </c>
      <c r="L9" s="18" t="s">
        <v>157</v>
      </c>
      <c r="M9" s="18">
        <v>9707286128</v>
      </c>
      <c r="N9" s="18" t="s">
        <v>758</v>
      </c>
      <c r="O9" s="18">
        <v>9859386930</v>
      </c>
      <c r="P9" s="24">
        <v>43530</v>
      </c>
      <c r="Q9" s="18" t="s">
        <v>105</v>
      </c>
      <c r="R9" s="18">
        <v>18</v>
      </c>
      <c r="S9" s="18" t="s">
        <v>150</v>
      </c>
      <c r="T9" s="18"/>
    </row>
    <row r="10" spans="1:20">
      <c r="A10" s="4">
        <v>6</v>
      </c>
      <c r="B10" s="17" t="s">
        <v>66</v>
      </c>
      <c r="C10" s="18" t="s">
        <v>759</v>
      </c>
      <c r="D10" s="58" t="s">
        <v>27</v>
      </c>
      <c r="E10" s="59">
        <v>18120612005</v>
      </c>
      <c r="F10" s="58" t="s">
        <v>89</v>
      </c>
      <c r="G10" s="59">
        <v>46</v>
      </c>
      <c r="H10" s="59">
        <v>54</v>
      </c>
      <c r="I10" s="67">
        <f t="shared" si="1"/>
        <v>100</v>
      </c>
      <c r="J10" s="58">
        <v>9707638512</v>
      </c>
      <c r="K10" s="58" t="s">
        <v>154</v>
      </c>
      <c r="L10" s="18" t="s">
        <v>157</v>
      </c>
      <c r="M10" s="18">
        <v>9707286128</v>
      </c>
      <c r="N10" s="18" t="s">
        <v>758</v>
      </c>
      <c r="O10" s="18">
        <v>9859386930</v>
      </c>
      <c r="P10" s="24">
        <v>43531</v>
      </c>
      <c r="Q10" s="18" t="s">
        <v>106</v>
      </c>
      <c r="R10" s="18">
        <v>18</v>
      </c>
      <c r="S10" s="18" t="s">
        <v>150</v>
      </c>
      <c r="T10" s="18"/>
    </row>
    <row r="11" spans="1:20">
      <c r="A11" s="4">
        <v>7</v>
      </c>
      <c r="B11" s="17" t="s">
        <v>66</v>
      </c>
      <c r="C11" s="18" t="s">
        <v>759</v>
      </c>
      <c r="D11" s="58" t="s">
        <v>27</v>
      </c>
      <c r="E11" s="59">
        <v>18120612005</v>
      </c>
      <c r="F11" s="58" t="s">
        <v>89</v>
      </c>
      <c r="G11" s="65">
        <v>63</v>
      </c>
      <c r="H11" s="65">
        <v>33</v>
      </c>
      <c r="I11" s="67">
        <f t="shared" si="1"/>
        <v>96</v>
      </c>
      <c r="J11" s="58">
        <v>9707638512</v>
      </c>
      <c r="K11" s="58" t="s">
        <v>154</v>
      </c>
      <c r="L11" s="18" t="s">
        <v>157</v>
      </c>
      <c r="M11" s="18">
        <v>9707286128</v>
      </c>
      <c r="N11" s="18" t="s">
        <v>758</v>
      </c>
      <c r="O11" s="18">
        <v>9859386930</v>
      </c>
      <c r="P11" s="24">
        <v>43532</v>
      </c>
      <c r="Q11" s="18" t="s">
        <v>107</v>
      </c>
      <c r="R11" s="18">
        <v>14</v>
      </c>
      <c r="S11" s="18" t="s">
        <v>150</v>
      </c>
      <c r="T11" s="18"/>
    </row>
    <row r="12" spans="1:20">
      <c r="A12" s="4">
        <v>8</v>
      </c>
      <c r="B12" s="17" t="s">
        <v>66</v>
      </c>
      <c r="C12" s="18" t="s">
        <v>759</v>
      </c>
      <c r="D12" s="58" t="s">
        <v>27</v>
      </c>
      <c r="E12" s="59">
        <v>18120612005</v>
      </c>
      <c r="F12" s="58" t="s">
        <v>89</v>
      </c>
      <c r="G12" s="65">
        <v>63</v>
      </c>
      <c r="H12" s="65">
        <v>33</v>
      </c>
      <c r="I12" s="67">
        <f t="shared" si="0"/>
        <v>96</v>
      </c>
      <c r="J12" s="58">
        <v>9707638512</v>
      </c>
      <c r="K12" s="58" t="s">
        <v>154</v>
      </c>
      <c r="L12" s="18" t="s">
        <v>157</v>
      </c>
      <c r="M12" s="18">
        <v>9707286128</v>
      </c>
      <c r="N12" s="18" t="s">
        <v>758</v>
      </c>
      <c r="O12" s="18">
        <v>9859386930</v>
      </c>
      <c r="P12" s="24">
        <v>43532</v>
      </c>
      <c r="Q12" s="18" t="s">
        <v>107</v>
      </c>
      <c r="R12" s="18">
        <v>14</v>
      </c>
      <c r="S12" s="18" t="s">
        <v>150</v>
      </c>
      <c r="T12" s="18"/>
    </row>
    <row r="13" spans="1:20">
      <c r="A13" s="4">
        <v>9</v>
      </c>
      <c r="B13" s="17" t="s">
        <v>66</v>
      </c>
      <c r="C13" s="18" t="s">
        <v>760</v>
      </c>
      <c r="D13" s="58" t="s">
        <v>27</v>
      </c>
      <c r="E13" s="59">
        <v>181206011701</v>
      </c>
      <c r="F13" s="58" t="s">
        <v>85</v>
      </c>
      <c r="G13" s="65">
        <v>10</v>
      </c>
      <c r="H13" s="65">
        <v>15</v>
      </c>
      <c r="I13" s="67">
        <f t="shared" ref="I13:I20" si="2">G13+H13</f>
        <v>25</v>
      </c>
      <c r="J13" s="58">
        <v>9577761992</v>
      </c>
      <c r="K13" s="58" t="s">
        <v>154</v>
      </c>
      <c r="L13" s="18" t="s">
        <v>157</v>
      </c>
      <c r="M13" s="18">
        <v>9707286128</v>
      </c>
      <c r="N13" s="18" t="s">
        <v>569</v>
      </c>
      <c r="O13" s="18">
        <v>9859388525</v>
      </c>
      <c r="P13" s="24">
        <v>43533</v>
      </c>
      <c r="Q13" s="18" t="s">
        <v>108</v>
      </c>
      <c r="R13" s="18">
        <v>14</v>
      </c>
      <c r="S13" s="18" t="s">
        <v>150</v>
      </c>
      <c r="T13" s="18"/>
    </row>
    <row r="14" spans="1:20">
      <c r="A14" s="4">
        <v>10</v>
      </c>
      <c r="B14" s="17" t="s">
        <v>66</v>
      </c>
      <c r="C14" s="18" t="s">
        <v>761</v>
      </c>
      <c r="D14" s="58" t="s">
        <v>27</v>
      </c>
      <c r="E14" s="59">
        <v>18120619002</v>
      </c>
      <c r="F14" s="58" t="s">
        <v>85</v>
      </c>
      <c r="G14" s="65">
        <v>22</v>
      </c>
      <c r="H14" s="65">
        <v>12</v>
      </c>
      <c r="I14" s="67">
        <f t="shared" si="2"/>
        <v>34</v>
      </c>
      <c r="J14" s="58">
        <v>9435389904</v>
      </c>
      <c r="K14" s="58" t="s">
        <v>154</v>
      </c>
      <c r="L14" s="18" t="s">
        <v>157</v>
      </c>
      <c r="M14" s="18">
        <v>9707286128</v>
      </c>
      <c r="N14" s="18" t="s">
        <v>569</v>
      </c>
      <c r="O14" s="18">
        <v>9859388525</v>
      </c>
      <c r="P14" s="24">
        <v>43535</v>
      </c>
      <c r="Q14" s="18" t="s">
        <v>109</v>
      </c>
      <c r="R14" s="18">
        <v>14</v>
      </c>
      <c r="S14" s="18" t="s">
        <v>150</v>
      </c>
      <c r="T14" s="18"/>
    </row>
    <row r="15" spans="1:20">
      <c r="A15" s="4">
        <v>11</v>
      </c>
      <c r="B15" s="17" t="s">
        <v>66</v>
      </c>
      <c r="C15" s="18" t="s">
        <v>570</v>
      </c>
      <c r="D15" s="58" t="s">
        <v>27</v>
      </c>
      <c r="E15" s="59">
        <v>18120612402</v>
      </c>
      <c r="F15" s="58" t="s">
        <v>85</v>
      </c>
      <c r="G15" s="65">
        <v>11</v>
      </c>
      <c r="H15" s="65">
        <v>10</v>
      </c>
      <c r="I15" s="67">
        <f t="shared" si="2"/>
        <v>21</v>
      </c>
      <c r="J15" s="58">
        <v>7896943728</v>
      </c>
      <c r="K15" s="58" t="s">
        <v>154</v>
      </c>
      <c r="L15" s="18" t="s">
        <v>157</v>
      </c>
      <c r="M15" s="18">
        <v>9707286128</v>
      </c>
      <c r="N15" s="110" t="s">
        <v>755</v>
      </c>
      <c r="O15" s="110">
        <v>8751854755</v>
      </c>
      <c r="P15" s="24">
        <v>43535</v>
      </c>
      <c r="Q15" s="18" t="s">
        <v>109</v>
      </c>
      <c r="R15" s="18">
        <v>14</v>
      </c>
      <c r="S15" s="18" t="s">
        <v>150</v>
      </c>
      <c r="T15" s="18"/>
    </row>
    <row r="16" spans="1:20">
      <c r="A16" s="4">
        <v>12</v>
      </c>
      <c r="B16" s="17" t="s">
        <v>66</v>
      </c>
      <c r="C16" s="18" t="s">
        <v>762</v>
      </c>
      <c r="D16" s="58" t="s">
        <v>27</v>
      </c>
      <c r="E16" s="59">
        <v>18120611702</v>
      </c>
      <c r="F16" s="58" t="s">
        <v>88</v>
      </c>
      <c r="G16" s="65">
        <v>17</v>
      </c>
      <c r="H16" s="65">
        <v>28</v>
      </c>
      <c r="I16" s="67">
        <f t="shared" si="2"/>
        <v>45</v>
      </c>
      <c r="J16" s="58">
        <v>9531491967</v>
      </c>
      <c r="K16" s="58" t="s">
        <v>154</v>
      </c>
      <c r="L16" s="18" t="s">
        <v>157</v>
      </c>
      <c r="M16" s="18">
        <v>9707286128</v>
      </c>
      <c r="N16" s="18" t="s">
        <v>569</v>
      </c>
      <c r="O16" s="18">
        <v>9859388525</v>
      </c>
      <c r="P16" s="24">
        <v>43536</v>
      </c>
      <c r="Q16" s="18" t="s">
        <v>104</v>
      </c>
      <c r="R16" s="18">
        <v>14</v>
      </c>
      <c r="S16" s="18" t="s">
        <v>150</v>
      </c>
      <c r="T16" s="18"/>
    </row>
    <row r="17" spans="1:20">
      <c r="A17" s="4">
        <v>13</v>
      </c>
      <c r="B17" s="17" t="s">
        <v>66</v>
      </c>
      <c r="C17" s="18" t="s">
        <v>763</v>
      </c>
      <c r="D17" s="58" t="s">
        <v>27</v>
      </c>
      <c r="E17" s="59">
        <v>18120412700</v>
      </c>
      <c r="F17" s="58" t="s">
        <v>85</v>
      </c>
      <c r="G17" s="65">
        <v>8</v>
      </c>
      <c r="H17" s="65">
        <v>11</v>
      </c>
      <c r="I17" s="67">
        <f t="shared" si="2"/>
        <v>19</v>
      </c>
      <c r="J17" s="58">
        <v>9101855170</v>
      </c>
      <c r="K17" s="58" t="s">
        <v>154</v>
      </c>
      <c r="L17" s="18" t="s">
        <v>571</v>
      </c>
      <c r="M17" s="18">
        <v>9401269760</v>
      </c>
      <c r="N17" s="18" t="s">
        <v>574</v>
      </c>
      <c r="O17" s="18">
        <v>8011414335</v>
      </c>
      <c r="P17" s="24">
        <v>43536</v>
      </c>
      <c r="Q17" s="18" t="s">
        <v>104</v>
      </c>
      <c r="R17" s="18">
        <v>14</v>
      </c>
      <c r="S17" s="18" t="s">
        <v>150</v>
      </c>
      <c r="T17" s="18"/>
    </row>
    <row r="18" spans="1:20">
      <c r="A18" s="4">
        <v>14</v>
      </c>
      <c r="B18" s="17" t="s">
        <v>66</v>
      </c>
      <c r="C18" s="18" t="s">
        <v>764</v>
      </c>
      <c r="D18" s="58" t="s">
        <v>27</v>
      </c>
      <c r="E18" s="59">
        <v>18120609901</v>
      </c>
      <c r="F18" s="58" t="s">
        <v>88</v>
      </c>
      <c r="G18" s="65">
        <v>4</v>
      </c>
      <c r="H18" s="65">
        <v>14</v>
      </c>
      <c r="I18" s="67">
        <f t="shared" si="2"/>
        <v>18</v>
      </c>
      <c r="J18" s="58">
        <v>7576009129</v>
      </c>
      <c r="K18" s="58" t="s">
        <v>154</v>
      </c>
      <c r="L18" s="18" t="s">
        <v>571</v>
      </c>
      <c r="M18" s="18">
        <v>9401269760</v>
      </c>
      <c r="N18" s="18" t="s">
        <v>574</v>
      </c>
      <c r="O18" s="18">
        <v>8011414335</v>
      </c>
      <c r="P18" s="24">
        <v>43537</v>
      </c>
      <c r="Q18" s="18" t="s">
        <v>105</v>
      </c>
      <c r="R18" s="18">
        <v>14</v>
      </c>
      <c r="S18" s="18" t="s">
        <v>150</v>
      </c>
      <c r="T18" s="18"/>
    </row>
    <row r="19" spans="1:20">
      <c r="A19" s="4">
        <v>15</v>
      </c>
      <c r="B19" s="17" t="s">
        <v>66</v>
      </c>
      <c r="C19" s="18" t="s">
        <v>764</v>
      </c>
      <c r="D19" s="58" t="s">
        <v>27</v>
      </c>
      <c r="E19" s="59">
        <v>18120609807</v>
      </c>
      <c r="F19" s="58" t="s">
        <v>85</v>
      </c>
      <c r="G19" s="65">
        <v>11</v>
      </c>
      <c r="H19" s="65">
        <v>8</v>
      </c>
      <c r="I19" s="67">
        <f t="shared" si="2"/>
        <v>19</v>
      </c>
      <c r="J19" s="58">
        <v>9538868640</v>
      </c>
      <c r="K19" s="58" t="s">
        <v>154</v>
      </c>
      <c r="L19" s="18" t="s">
        <v>571</v>
      </c>
      <c r="M19" s="18">
        <v>9401269760</v>
      </c>
      <c r="N19" s="18" t="s">
        <v>574</v>
      </c>
      <c r="O19" s="18">
        <v>8011414335</v>
      </c>
      <c r="P19" s="24">
        <v>43537</v>
      </c>
      <c r="Q19" s="18" t="s">
        <v>105</v>
      </c>
      <c r="R19" s="18">
        <v>14</v>
      </c>
      <c r="S19" s="18" t="s">
        <v>150</v>
      </c>
      <c r="T19" s="18"/>
    </row>
    <row r="20" spans="1:20">
      <c r="A20" s="4">
        <v>16</v>
      </c>
      <c r="B20" s="17" t="s">
        <v>66</v>
      </c>
      <c r="C20" s="18" t="s">
        <v>91</v>
      </c>
      <c r="D20" s="58" t="s">
        <v>27</v>
      </c>
      <c r="E20" s="59">
        <v>18120609902</v>
      </c>
      <c r="F20" s="58" t="s">
        <v>88</v>
      </c>
      <c r="G20" s="65">
        <v>17</v>
      </c>
      <c r="H20" s="65">
        <v>18</v>
      </c>
      <c r="I20" s="67">
        <f t="shared" si="2"/>
        <v>35</v>
      </c>
      <c r="J20" s="58">
        <v>7637939567</v>
      </c>
      <c r="K20" s="58" t="s">
        <v>154</v>
      </c>
      <c r="L20" s="18" t="s">
        <v>571</v>
      </c>
      <c r="M20" s="18">
        <v>9401269760</v>
      </c>
      <c r="N20" s="18" t="s">
        <v>574</v>
      </c>
      <c r="O20" s="18">
        <v>8011414335</v>
      </c>
      <c r="P20" s="24">
        <v>43538</v>
      </c>
      <c r="Q20" s="18" t="s">
        <v>106</v>
      </c>
      <c r="R20" s="18">
        <v>14</v>
      </c>
      <c r="S20" s="18" t="s">
        <v>150</v>
      </c>
      <c r="T20" s="18"/>
    </row>
    <row r="21" spans="1:20">
      <c r="A21" s="4">
        <v>17</v>
      </c>
      <c r="B21" s="17" t="s">
        <v>66</v>
      </c>
      <c r="C21" s="18" t="s">
        <v>765</v>
      </c>
      <c r="D21" s="58" t="s">
        <v>27</v>
      </c>
      <c r="E21" s="59">
        <v>18120609801</v>
      </c>
      <c r="F21" s="58" t="s">
        <v>85</v>
      </c>
      <c r="G21" s="59">
        <v>30</v>
      </c>
      <c r="H21" s="59">
        <v>22</v>
      </c>
      <c r="I21" s="67">
        <f t="shared" ref="I21:I34" si="3">G21+H21</f>
        <v>52</v>
      </c>
      <c r="J21" s="18">
        <v>8471855039</v>
      </c>
      <c r="K21" s="58" t="s">
        <v>154</v>
      </c>
      <c r="L21" s="18" t="s">
        <v>571</v>
      </c>
      <c r="M21" s="18">
        <v>9401269760</v>
      </c>
      <c r="N21" s="18" t="s">
        <v>574</v>
      </c>
      <c r="O21" s="18">
        <v>8011414335</v>
      </c>
      <c r="P21" s="24">
        <v>43538</v>
      </c>
      <c r="Q21" s="18" t="s">
        <v>106</v>
      </c>
      <c r="R21" s="18">
        <v>14</v>
      </c>
      <c r="S21" s="18" t="s">
        <v>150</v>
      </c>
      <c r="T21" s="18"/>
    </row>
    <row r="22" spans="1:20">
      <c r="A22" s="4">
        <v>18</v>
      </c>
      <c r="B22" s="17" t="s">
        <v>66</v>
      </c>
      <c r="C22" s="18" t="s">
        <v>577</v>
      </c>
      <c r="D22" s="58" t="s">
        <v>29</v>
      </c>
      <c r="E22" s="59">
        <v>58</v>
      </c>
      <c r="F22" s="58" t="s">
        <v>84</v>
      </c>
      <c r="G22" s="65">
        <v>15</v>
      </c>
      <c r="H22" s="65">
        <v>30</v>
      </c>
      <c r="I22" s="67">
        <f t="shared" si="3"/>
        <v>45</v>
      </c>
      <c r="J22" s="58">
        <v>7399537017</v>
      </c>
      <c r="K22" s="58" t="s">
        <v>154</v>
      </c>
      <c r="L22" s="18" t="s">
        <v>571</v>
      </c>
      <c r="M22" s="18">
        <v>9401269760</v>
      </c>
      <c r="N22" s="18" t="s">
        <v>569</v>
      </c>
      <c r="O22" s="18">
        <v>9859388525</v>
      </c>
      <c r="P22" s="24">
        <v>43539</v>
      </c>
      <c r="Q22" s="18" t="s">
        <v>107</v>
      </c>
      <c r="R22" s="18">
        <v>14</v>
      </c>
      <c r="S22" s="18" t="s">
        <v>150</v>
      </c>
      <c r="T22" s="18"/>
    </row>
    <row r="23" spans="1:20">
      <c r="A23" s="4">
        <v>19</v>
      </c>
      <c r="B23" s="17" t="s">
        <v>66</v>
      </c>
      <c r="C23" s="18" t="s">
        <v>766</v>
      </c>
      <c r="D23" s="58" t="s">
        <v>27</v>
      </c>
      <c r="E23" s="59">
        <v>18120609802</v>
      </c>
      <c r="F23" s="58" t="s">
        <v>85</v>
      </c>
      <c r="G23" s="59">
        <v>32</v>
      </c>
      <c r="H23" s="59">
        <v>24</v>
      </c>
      <c r="I23" s="67">
        <f t="shared" si="3"/>
        <v>56</v>
      </c>
      <c r="J23" s="58">
        <v>7399537017</v>
      </c>
      <c r="K23" s="58" t="s">
        <v>154</v>
      </c>
      <c r="L23" s="18" t="s">
        <v>571</v>
      </c>
      <c r="M23" s="18">
        <v>9401269760</v>
      </c>
      <c r="N23" s="18" t="s">
        <v>569</v>
      </c>
      <c r="O23" s="18">
        <v>9859388525</v>
      </c>
      <c r="P23" s="24">
        <v>43539</v>
      </c>
      <c r="Q23" s="18" t="s">
        <v>107</v>
      </c>
      <c r="R23" s="18">
        <v>14</v>
      </c>
      <c r="S23" s="18" t="s">
        <v>150</v>
      </c>
      <c r="T23" s="18"/>
    </row>
    <row r="24" spans="1:20">
      <c r="A24" s="4">
        <v>20</v>
      </c>
      <c r="B24" s="17" t="s">
        <v>66</v>
      </c>
      <c r="C24" s="58" t="s">
        <v>767</v>
      </c>
      <c r="D24" s="58" t="s">
        <v>27</v>
      </c>
      <c r="E24" s="59">
        <v>18120612804</v>
      </c>
      <c r="F24" s="58" t="s">
        <v>85</v>
      </c>
      <c r="G24" s="59">
        <v>20</v>
      </c>
      <c r="H24" s="59">
        <v>18</v>
      </c>
      <c r="I24" s="67">
        <f t="shared" si="3"/>
        <v>38</v>
      </c>
      <c r="J24" s="58">
        <v>9854632842</v>
      </c>
      <c r="K24" s="58" t="s">
        <v>154</v>
      </c>
      <c r="L24" s="18" t="s">
        <v>571</v>
      </c>
      <c r="M24" s="18">
        <v>9401269760</v>
      </c>
      <c r="N24" s="18" t="s">
        <v>756</v>
      </c>
      <c r="O24" s="18">
        <v>9859906187</v>
      </c>
      <c r="P24" s="24">
        <v>43540</v>
      </c>
      <c r="Q24" s="18" t="s">
        <v>108</v>
      </c>
      <c r="R24" s="18">
        <v>14</v>
      </c>
      <c r="S24" s="18" t="s">
        <v>150</v>
      </c>
      <c r="T24" s="18"/>
    </row>
    <row r="25" spans="1:20">
      <c r="A25" s="4">
        <v>21</v>
      </c>
      <c r="B25" s="17" t="s">
        <v>66</v>
      </c>
      <c r="C25" s="18" t="s">
        <v>768</v>
      </c>
      <c r="D25" s="58" t="s">
        <v>27</v>
      </c>
      <c r="E25" s="59">
        <v>18120612805</v>
      </c>
      <c r="F25" s="58" t="s">
        <v>88</v>
      </c>
      <c r="G25" s="59">
        <v>16</v>
      </c>
      <c r="H25" s="59">
        <v>12</v>
      </c>
      <c r="I25" s="67">
        <f t="shared" si="3"/>
        <v>28</v>
      </c>
      <c r="J25" s="58">
        <v>9854632842</v>
      </c>
      <c r="K25" s="58" t="s">
        <v>154</v>
      </c>
      <c r="L25" s="18" t="s">
        <v>571</v>
      </c>
      <c r="M25" s="18">
        <v>9401269760</v>
      </c>
      <c r="N25" s="18" t="s">
        <v>756</v>
      </c>
      <c r="O25" s="18">
        <v>9859906187</v>
      </c>
      <c r="P25" s="24">
        <v>43540</v>
      </c>
      <c r="Q25" s="18" t="s">
        <v>108</v>
      </c>
      <c r="R25" s="18">
        <v>14</v>
      </c>
      <c r="S25" s="18" t="s">
        <v>150</v>
      </c>
      <c r="T25" s="18"/>
    </row>
    <row r="26" spans="1:20">
      <c r="A26" s="4">
        <v>22</v>
      </c>
      <c r="B26" s="17" t="s">
        <v>66</v>
      </c>
      <c r="C26" s="18" t="s">
        <v>769</v>
      </c>
      <c r="D26" s="58" t="s">
        <v>27</v>
      </c>
      <c r="E26" s="59">
        <v>18120612501</v>
      </c>
      <c r="F26" s="58" t="s">
        <v>85</v>
      </c>
      <c r="G26" s="59">
        <v>10</v>
      </c>
      <c r="H26" s="59">
        <v>10</v>
      </c>
      <c r="I26" s="67">
        <f t="shared" si="3"/>
        <v>20</v>
      </c>
      <c r="J26" s="18">
        <v>8753823445</v>
      </c>
      <c r="K26" s="58" t="s">
        <v>154</v>
      </c>
      <c r="L26" s="18" t="s">
        <v>157</v>
      </c>
      <c r="M26" s="18">
        <v>9707286128</v>
      </c>
      <c r="N26" s="18" t="s">
        <v>158</v>
      </c>
      <c r="O26" s="18">
        <v>8752869602</v>
      </c>
      <c r="P26" s="24">
        <v>43542</v>
      </c>
      <c r="Q26" s="18" t="s">
        <v>109</v>
      </c>
      <c r="R26" s="18">
        <v>14</v>
      </c>
      <c r="S26" s="18" t="s">
        <v>150</v>
      </c>
      <c r="T26" s="18"/>
    </row>
    <row r="27" spans="1:20">
      <c r="A27" s="4">
        <v>23</v>
      </c>
      <c r="B27" s="17" t="s">
        <v>66</v>
      </c>
      <c r="C27" s="18" t="s">
        <v>770</v>
      </c>
      <c r="D27" s="58" t="s">
        <v>27</v>
      </c>
      <c r="E27" s="59">
        <v>18120612005</v>
      </c>
      <c r="F27" s="58" t="s">
        <v>771</v>
      </c>
      <c r="G27" s="59">
        <v>67</v>
      </c>
      <c r="H27" s="59">
        <v>50</v>
      </c>
      <c r="I27" s="67">
        <f t="shared" si="3"/>
        <v>117</v>
      </c>
      <c r="J27" s="58">
        <v>9613640062</v>
      </c>
      <c r="K27" s="58" t="s">
        <v>154</v>
      </c>
      <c r="L27" s="18" t="s">
        <v>157</v>
      </c>
      <c r="M27" s="18">
        <v>9707286128</v>
      </c>
      <c r="N27" s="18" t="s">
        <v>758</v>
      </c>
      <c r="O27" s="18">
        <v>9859386930</v>
      </c>
      <c r="P27" s="24">
        <v>43542</v>
      </c>
      <c r="Q27" s="18" t="s">
        <v>109</v>
      </c>
      <c r="R27" s="18">
        <v>22</v>
      </c>
      <c r="S27" s="18" t="s">
        <v>150</v>
      </c>
      <c r="T27" s="18"/>
    </row>
    <row r="28" spans="1:20">
      <c r="A28" s="4">
        <v>24</v>
      </c>
      <c r="B28" s="17" t="s">
        <v>66</v>
      </c>
      <c r="C28" s="18" t="s">
        <v>772</v>
      </c>
      <c r="D28" s="58" t="s">
        <v>27</v>
      </c>
      <c r="E28" s="59">
        <v>18120612506</v>
      </c>
      <c r="F28" s="58" t="s">
        <v>85</v>
      </c>
      <c r="G28" s="65">
        <v>21</v>
      </c>
      <c r="H28" s="65">
        <v>22</v>
      </c>
      <c r="I28" s="67">
        <f t="shared" si="3"/>
        <v>43</v>
      </c>
      <c r="J28" s="62">
        <v>7399466953</v>
      </c>
      <c r="K28" s="58" t="s">
        <v>154</v>
      </c>
      <c r="L28" s="18" t="s">
        <v>571</v>
      </c>
      <c r="M28" s="18">
        <v>9401269760</v>
      </c>
      <c r="N28" s="51" t="s">
        <v>568</v>
      </c>
      <c r="O28" s="110">
        <v>7399406594</v>
      </c>
      <c r="P28" s="24">
        <v>43543</v>
      </c>
      <c r="Q28" s="18" t="s">
        <v>104</v>
      </c>
      <c r="R28" s="18">
        <v>22</v>
      </c>
      <c r="S28" s="18" t="s">
        <v>150</v>
      </c>
      <c r="T28" s="18"/>
    </row>
    <row r="29" spans="1:20">
      <c r="A29" s="4">
        <v>25</v>
      </c>
      <c r="B29" s="17" t="s">
        <v>66</v>
      </c>
      <c r="C29" s="18" t="s">
        <v>583</v>
      </c>
      <c r="D29" s="58" t="s">
        <v>29</v>
      </c>
      <c r="E29" s="59">
        <v>61</v>
      </c>
      <c r="F29" s="58" t="s">
        <v>84</v>
      </c>
      <c r="G29" s="65">
        <v>15</v>
      </c>
      <c r="H29" s="65">
        <v>13</v>
      </c>
      <c r="I29" s="67">
        <f t="shared" si="3"/>
        <v>28</v>
      </c>
      <c r="J29" s="58">
        <v>9859617740</v>
      </c>
      <c r="K29" s="58" t="s">
        <v>154</v>
      </c>
      <c r="L29" s="18" t="s">
        <v>157</v>
      </c>
      <c r="M29" s="18">
        <v>9707286128</v>
      </c>
      <c r="N29" s="18" t="s">
        <v>568</v>
      </c>
      <c r="O29" s="18">
        <v>7399406594</v>
      </c>
      <c r="P29" s="24">
        <v>43543</v>
      </c>
      <c r="Q29" s="18" t="s">
        <v>104</v>
      </c>
      <c r="R29" s="18">
        <v>22</v>
      </c>
      <c r="S29" s="18" t="s">
        <v>150</v>
      </c>
      <c r="T29" s="18"/>
    </row>
    <row r="30" spans="1:20">
      <c r="A30" s="4">
        <v>26</v>
      </c>
      <c r="B30" s="17" t="s">
        <v>66</v>
      </c>
      <c r="C30" s="18" t="s">
        <v>773</v>
      </c>
      <c r="D30" s="58" t="s">
        <v>27</v>
      </c>
      <c r="E30" s="59">
        <v>18120413003</v>
      </c>
      <c r="F30" s="58" t="s">
        <v>88</v>
      </c>
      <c r="G30" s="65">
        <v>23</v>
      </c>
      <c r="H30" s="65">
        <v>20</v>
      </c>
      <c r="I30" s="67">
        <f t="shared" si="3"/>
        <v>43</v>
      </c>
      <c r="J30" s="62">
        <v>9613517260</v>
      </c>
      <c r="K30" s="58" t="s">
        <v>154</v>
      </c>
      <c r="L30" s="18" t="s">
        <v>157</v>
      </c>
      <c r="M30" s="18">
        <v>9707286128</v>
      </c>
      <c r="N30" s="51" t="s">
        <v>568</v>
      </c>
      <c r="O30" s="51">
        <v>7399406594</v>
      </c>
      <c r="P30" s="24">
        <v>43543</v>
      </c>
      <c r="Q30" s="18" t="s">
        <v>104</v>
      </c>
      <c r="R30" s="18">
        <v>22</v>
      </c>
      <c r="S30" s="18" t="s">
        <v>150</v>
      </c>
      <c r="T30" s="18"/>
    </row>
    <row r="31" spans="1:20">
      <c r="A31" s="4">
        <v>27</v>
      </c>
      <c r="B31" s="17" t="s">
        <v>66</v>
      </c>
      <c r="C31" s="18" t="s">
        <v>774</v>
      </c>
      <c r="D31" s="58" t="s">
        <v>27</v>
      </c>
      <c r="E31" s="59">
        <v>18120611701</v>
      </c>
      <c r="F31" s="58" t="s">
        <v>85</v>
      </c>
      <c r="G31" s="65">
        <v>15</v>
      </c>
      <c r="H31" s="65">
        <v>16</v>
      </c>
      <c r="I31" s="67">
        <f t="shared" si="3"/>
        <v>31</v>
      </c>
      <c r="J31" s="58">
        <v>9613516370</v>
      </c>
      <c r="K31" s="58" t="s">
        <v>154</v>
      </c>
      <c r="L31" s="18" t="s">
        <v>157</v>
      </c>
      <c r="M31" s="18">
        <v>9707286128</v>
      </c>
      <c r="N31" s="18" t="s">
        <v>569</v>
      </c>
      <c r="O31" s="18">
        <v>9859388525</v>
      </c>
      <c r="P31" s="24">
        <v>43544</v>
      </c>
      <c r="Q31" s="18" t="s">
        <v>105</v>
      </c>
      <c r="R31" s="18">
        <v>22</v>
      </c>
      <c r="S31" s="18" t="s">
        <v>150</v>
      </c>
      <c r="T31" s="18"/>
    </row>
    <row r="32" spans="1:20">
      <c r="A32" s="4">
        <v>28</v>
      </c>
      <c r="B32" s="17" t="s">
        <v>66</v>
      </c>
      <c r="C32" s="18" t="s">
        <v>775</v>
      </c>
      <c r="D32" s="58" t="s">
        <v>27</v>
      </c>
      <c r="E32" s="59">
        <v>18120611702</v>
      </c>
      <c r="F32" s="58" t="s">
        <v>85</v>
      </c>
      <c r="G32" s="65">
        <v>61</v>
      </c>
      <c r="H32" s="65">
        <v>55</v>
      </c>
      <c r="I32" s="67">
        <f t="shared" si="3"/>
        <v>116</v>
      </c>
      <c r="J32" s="58">
        <v>9613516370</v>
      </c>
      <c r="K32" s="58" t="s">
        <v>154</v>
      </c>
      <c r="L32" s="18" t="s">
        <v>157</v>
      </c>
      <c r="M32" s="18">
        <v>9707286128</v>
      </c>
      <c r="N32" s="18" t="s">
        <v>569</v>
      </c>
      <c r="O32" s="18">
        <v>9859388525</v>
      </c>
      <c r="P32" s="24">
        <v>43544</v>
      </c>
      <c r="Q32" s="18" t="s">
        <v>105</v>
      </c>
      <c r="R32" s="18">
        <v>22</v>
      </c>
      <c r="S32" s="18" t="s">
        <v>150</v>
      </c>
      <c r="T32" s="18"/>
    </row>
    <row r="33" spans="1:20">
      <c r="A33" s="4">
        <v>29</v>
      </c>
      <c r="B33" s="17" t="s">
        <v>66</v>
      </c>
      <c r="C33" s="18" t="s">
        <v>776</v>
      </c>
      <c r="D33" s="58" t="s">
        <v>27</v>
      </c>
      <c r="E33" s="59">
        <v>18120611703</v>
      </c>
      <c r="F33" s="58" t="s">
        <v>85</v>
      </c>
      <c r="G33" s="65">
        <v>11</v>
      </c>
      <c r="H33" s="65">
        <v>9</v>
      </c>
      <c r="I33" s="67">
        <f t="shared" si="3"/>
        <v>20</v>
      </c>
      <c r="J33" s="58">
        <v>9613516370</v>
      </c>
      <c r="K33" s="58" t="s">
        <v>154</v>
      </c>
      <c r="L33" s="18" t="s">
        <v>157</v>
      </c>
      <c r="M33" s="18">
        <v>9707286128</v>
      </c>
      <c r="N33" s="18" t="s">
        <v>569</v>
      </c>
      <c r="O33" s="18">
        <v>9859388525</v>
      </c>
      <c r="P33" s="24">
        <v>43546</v>
      </c>
      <c r="Q33" s="18" t="s">
        <v>107</v>
      </c>
      <c r="R33" s="18">
        <v>22</v>
      </c>
      <c r="S33" s="18" t="s">
        <v>150</v>
      </c>
      <c r="T33" s="18"/>
    </row>
    <row r="34" spans="1:20">
      <c r="A34" s="4">
        <v>30</v>
      </c>
      <c r="B34" s="17" t="s">
        <v>66</v>
      </c>
      <c r="C34" s="18" t="s">
        <v>584</v>
      </c>
      <c r="D34" s="58" t="s">
        <v>29</v>
      </c>
      <c r="E34" s="59">
        <v>63</v>
      </c>
      <c r="F34" s="58" t="s">
        <v>84</v>
      </c>
      <c r="G34" s="65">
        <v>20</v>
      </c>
      <c r="H34" s="65">
        <v>19</v>
      </c>
      <c r="I34" s="67">
        <f t="shared" si="3"/>
        <v>39</v>
      </c>
      <c r="J34" s="58">
        <v>9613516370</v>
      </c>
      <c r="K34" s="58" t="s">
        <v>154</v>
      </c>
      <c r="L34" s="18" t="s">
        <v>157</v>
      </c>
      <c r="M34" s="18">
        <v>9707286128</v>
      </c>
      <c r="N34" s="18" t="s">
        <v>569</v>
      </c>
      <c r="O34" s="18">
        <v>9859388525</v>
      </c>
      <c r="P34" s="24">
        <v>43546</v>
      </c>
      <c r="Q34" s="18" t="s">
        <v>107</v>
      </c>
      <c r="R34" s="18">
        <v>22</v>
      </c>
      <c r="S34" s="18" t="s">
        <v>150</v>
      </c>
      <c r="T34" s="18"/>
    </row>
    <row r="35" spans="1:20">
      <c r="A35" s="4">
        <v>31</v>
      </c>
      <c r="B35" s="17" t="s">
        <v>66</v>
      </c>
      <c r="C35" s="58" t="s">
        <v>777</v>
      </c>
      <c r="D35" s="58" t="s">
        <v>27</v>
      </c>
      <c r="E35" s="59">
        <v>18120611706</v>
      </c>
      <c r="F35" s="58" t="s">
        <v>85</v>
      </c>
      <c r="G35" s="65">
        <v>24</v>
      </c>
      <c r="H35" s="65">
        <v>30</v>
      </c>
      <c r="I35" s="67">
        <f t="shared" ref="I35:I50" si="4">G35+H35</f>
        <v>54</v>
      </c>
      <c r="J35" s="58">
        <v>9613516370</v>
      </c>
      <c r="K35" s="58" t="s">
        <v>154</v>
      </c>
      <c r="L35" s="18" t="s">
        <v>157</v>
      </c>
      <c r="M35" s="18">
        <v>9707286128</v>
      </c>
      <c r="N35" s="18" t="s">
        <v>569</v>
      </c>
      <c r="O35" s="18">
        <v>9859388525</v>
      </c>
      <c r="P35" s="24">
        <v>43547</v>
      </c>
      <c r="Q35" s="18" t="s">
        <v>108</v>
      </c>
      <c r="R35" s="18">
        <v>22</v>
      </c>
      <c r="S35" s="18" t="s">
        <v>150</v>
      </c>
      <c r="T35" s="18"/>
    </row>
    <row r="36" spans="1:20" ht="31.5">
      <c r="A36" s="4">
        <v>32</v>
      </c>
      <c r="B36" s="17" t="s">
        <v>66</v>
      </c>
      <c r="C36" s="58" t="s">
        <v>778</v>
      </c>
      <c r="D36" s="58" t="s">
        <v>27</v>
      </c>
      <c r="E36" s="59">
        <v>18120613004</v>
      </c>
      <c r="F36" s="58" t="s">
        <v>89</v>
      </c>
      <c r="G36" s="65">
        <v>40</v>
      </c>
      <c r="H36" s="65">
        <v>36</v>
      </c>
      <c r="I36" s="67">
        <f t="shared" si="4"/>
        <v>76</v>
      </c>
      <c r="J36" s="58">
        <v>9577250958</v>
      </c>
      <c r="K36" s="58" t="s">
        <v>154</v>
      </c>
      <c r="L36" s="18" t="s">
        <v>571</v>
      </c>
      <c r="M36" s="18">
        <v>9401269760</v>
      </c>
      <c r="N36" s="18" t="s">
        <v>779</v>
      </c>
      <c r="O36" s="18">
        <v>8011012508</v>
      </c>
      <c r="P36" s="24">
        <v>43547</v>
      </c>
      <c r="Q36" s="18" t="s">
        <v>108</v>
      </c>
      <c r="R36" s="18">
        <v>22</v>
      </c>
      <c r="S36" s="18" t="s">
        <v>150</v>
      </c>
      <c r="T36" s="18"/>
    </row>
    <row r="37" spans="1:20">
      <c r="A37" s="4">
        <v>33</v>
      </c>
      <c r="B37" s="17" t="s">
        <v>66</v>
      </c>
      <c r="C37" s="58" t="s">
        <v>780</v>
      </c>
      <c r="D37" s="58" t="s">
        <v>27</v>
      </c>
      <c r="E37" s="59">
        <v>18120613005</v>
      </c>
      <c r="F37" s="58" t="s">
        <v>771</v>
      </c>
      <c r="G37" s="65">
        <v>15</v>
      </c>
      <c r="H37" s="65">
        <v>16</v>
      </c>
      <c r="I37" s="67">
        <f t="shared" si="4"/>
        <v>31</v>
      </c>
      <c r="J37" s="58">
        <v>9577250958</v>
      </c>
      <c r="K37" s="58" t="s">
        <v>154</v>
      </c>
      <c r="L37" s="18" t="s">
        <v>571</v>
      </c>
      <c r="M37" s="18">
        <v>9401269760</v>
      </c>
      <c r="N37" s="18" t="s">
        <v>779</v>
      </c>
      <c r="O37" s="18">
        <v>8011012508</v>
      </c>
      <c r="P37" s="24">
        <v>43549</v>
      </c>
      <c r="Q37" s="18" t="s">
        <v>109</v>
      </c>
      <c r="R37" s="18">
        <v>22</v>
      </c>
      <c r="S37" s="18" t="s">
        <v>150</v>
      </c>
      <c r="T37" s="18"/>
    </row>
    <row r="38" spans="1:20">
      <c r="A38" s="4">
        <v>34</v>
      </c>
      <c r="B38" s="17" t="s">
        <v>66</v>
      </c>
      <c r="C38" s="58" t="s">
        <v>781</v>
      </c>
      <c r="D38" s="58" t="s">
        <v>27</v>
      </c>
      <c r="E38" s="59">
        <v>18120612901</v>
      </c>
      <c r="F38" s="58" t="s">
        <v>85</v>
      </c>
      <c r="G38" s="65">
        <v>30</v>
      </c>
      <c r="H38" s="65">
        <v>30</v>
      </c>
      <c r="I38" s="67">
        <f t="shared" si="4"/>
        <v>60</v>
      </c>
      <c r="J38" s="58">
        <v>7896944560</v>
      </c>
      <c r="K38" s="58" t="s">
        <v>154</v>
      </c>
      <c r="L38" s="18" t="s">
        <v>571</v>
      </c>
      <c r="M38" s="18">
        <v>9401269760</v>
      </c>
      <c r="N38" s="18" t="s">
        <v>782</v>
      </c>
      <c r="O38" s="18">
        <v>8752992773</v>
      </c>
      <c r="P38" s="24">
        <v>43549</v>
      </c>
      <c r="Q38" s="18" t="s">
        <v>109</v>
      </c>
      <c r="R38" s="18">
        <v>22</v>
      </c>
      <c r="S38" s="18" t="s">
        <v>150</v>
      </c>
      <c r="T38" s="18"/>
    </row>
    <row r="39" spans="1:20">
      <c r="A39" s="4">
        <v>35</v>
      </c>
      <c r="B39" s="17" t="s">
        <v>66</v>
      </c>
      <c r="C39" s="58" t="s">
        <v>783</v>
      </c>
      <c r="D39" s="58" t="s">
        <v>27</v>
      </c>
      <c r="E39" s="59">
        <v>18120612902</v>
      </c>
      <c r="F39" s="58" t="s">
        <v>85</v>
      </c>
      <c r="G39" s="65">
        <v>20</v>
      </c>
      <c r="H39" s="65">
        <v>20</v>
      </c>
      <c r="I39" s="67">
        <f t="shared" si="4"/>
        <v>40</v>
      </c>
      <c r="J39" s="58">
        <v>9854771006</v>
      </c>
      <c r="K39" s="58" t="s">
        <v>154</v>
      </c>
      <c r="L39" s="18" t="s">
        <v>571</v>
      </c>
      <c r="M39" s="18">
        <v>9401269760</v>
      </c>
      <c r="N39" s="18" t="s">
        <v>779</v>
      </c>
      <c r="O39" s="18">
        <v>8011012508</v>
      </c>
      <c r="P39" s="24">
        <v>43550</v>
      </c>
      <c r="Q39" s="18" t="s">
        <v>104</v>
      </c>
      <c r="R39" s="18">
        <v>22</v>
      </c>
      <c r="S39" s="18" t="s">
        <v>150</v>
      </c>
      <c r="T39" s="18"/>
    </row>
    <row r="40" spans="1:20">
      <c r="A40" s="4">
        <v>36</v>
      </c>
      <c r="B40" s="17" t="s">
        <v>66</v>
      </c>
      <c r="C40" s="72" t="s">
        <v>784</v>
      </c>
      <c r="D40" s="58" t="s">
        <v>29</v>
      </c>
      <c r="E40" s="59">
        <v>157</v>
      </c>
      <c r="F40" s="58" t="s">
        <v>84</v>
      </c>
      <c r="G40" s="59">
        <v>13</v>
      </c>
      <c r="H40" s="59">
        <v>14</v>
      </c>
      <c r="I40" s="67">
        <f t="shared" si="4"/>
        <v>27</v>
      </c>
      <c r="J40" s="58">
        <v>7399398692</v>
      </c>
      <c r="K40" s="58" t="s">
        <v>154</v>
      </c>
      <c r="L40" s="18" t="s">
        <v>571</v>
      </c>
      <c r="M40" s="18">
        <v>9401269760</v>
      </c>
      <c r="N40" s="18" t="s">
        <v>785</v>
      </c>
      <c r="O40" s="18">
        <v>9577062655</v>
      </c>
      <c r="P40" s="24">
        <v>43550</v>
      </c>
      <c r="Q40" s="18" t="s">
        <v>104</v>
      </c>
      <c r="R40" s="18">
        <v>22</v>
      </c>
      <c r="S40" s="18" t="s">
        <v>150</v>
      </c>
      <c r="T40" s="18"/>
    </row>
    <row r="41" spans="1:20">
      <c r="A41" s="4">
        <v>37</v>
      </c>
      <c r="B41" s="17" t="s">
        <v>66</v>
      </c>
      <c r="C41" s="58" t="s">
        <v>786</v>
      </c>
      <c r="D41" s="58" t="s">
        <v>27</v>
      </c>
      <c r="E41" s="59">
        <v>18120612705</v>
      </c>
      <c r="F41" s="58" t="s">
        <v>85</v>
      </c>
      <c r="G41" s="65">
        <v>16</v>
      </c>
      <c r="H41" s="65">
        <v>14</v>
      </c>
      <c r="I41" s="67">
        <f t="shared" si="4"/>
        <v>30</v>
      </c>
      <c r="J41" s="58">
        <v>9854875967</v>
      </c>
      <c r="K41" s="58" t="s">
        <v>154</v>
      </c>
      <c r="L41" s="18" t="s">
        <v>571</v>
      </c>
      <c r="M41" s="18">
        <v>9401269760</v>
      </c>
      <c r="N41" s="18" t="s">
        <v>787</v>
      </c>
      <c r="O41" s="18">
        <v>9707460241</v>
      </c>
      <c r="P41" s="24">
        <v>43551</v>
      </c>
      <c r="Q41" s="18" t="s">
        <v>105</v>
      </c>
      <c r="R41" s="18">
        <v>22</v>
      </c>
      <c r="S41" s="18" t="s">
        <v>150</v>
      </c>
      <c r="T41" s="18"/>
    </row>
    <row r="42" spans="1:20">
      <c r="A42" s="4">
        <v>38</v>
      </c>
      <c r="B42" s="17" t="s">
        <v>66</v>
      </c>
      <c r="C42" s="58" t="s">
        <v>788</v>
      </c>
      <c r="D42" s="64" t="s">
        <v>29</v>
      </c>
      <c r="E42" s="65">
        <v>57</v>
      </c>
      <c r="F42" s="64" t="s">
        <v>84</v>
      </c>
      <c r="G42" s="65">
        <v>32</v>
      </c>
      <c r="H42" s="65">
        <v>21</v>
      </c>
      <c r="I42" s="67">
        <f t="shared" si="4"/>
        <v>53</v>
      </c>
      <c r="J42" s="64">
        <v>8822438622</v>
      </c>
      <c r="K42" s="58" t="s">
        <v>154</v>
      </c>
      <c r="L42" s="18" t="s">
        <v>571</v>
      </c>
      <c r="M42" s="18">
        <v>9401269760</v>
      </c>
      <c r="N42" s="51" t="s">
        <v>789</v>
      </c>
      <c r="O42" s="51">
        <v>7399135283</v>
      </c>
      <c r="P42" s="24">
        <v>43551</v>
      </c>
      <c r="Q42" s="18" t="s">
        <v>105</v>
      </c>
      <c r="R42" s="18">
        <v>22</v>
      </c>
      <c r="S42" s="18" t="s">
        <v>150</v>
      </c>
      <c r="T42" s="18"/>
    </row>
    <row r="43" spans="1:20">
      <c r="A43" s="4">
        <v>39</v>
      </c>
      <c r="B43" s="17" t="s">
        <v>66</v>
      </c>
      <c r="C43" s="18" t="s">
        <v>802</v>
      </c>
      <c r="D43" s="58" t="s">
        <v>27</v>
      </c>
      <c r="E43" s="59">
        <v>18120611901</v>
      </c>
      <c r="F43" s="58" t="s">
        <v>85</v>
      </c>
      <c r="G43" s="65">
        <v>14</v>
      </c>
      <c r="H43" s="65">
        <v>13</v>
      </c>
      <c r="I43" s="67">
        <f t="shared" si="4"/>
        <v>27</v>
      </c>
      <c r="J43" s="58">
        <v>9435753438</v>
      </c>
      <c r="K43" s="58" t="s">
        <v>154</v>
      </c>
      <c r="L43" s="18" t="s">
        <v>571</v>
      </c>
      <c r="M43" s="18">
        <v>9401269760</v>
      </c>
      <c r="N43" s="18" t="s">
        <v>569</v>
      </c>
      <c r="O43" s="18">
        <v>9859388525</v>
      </c>
      <c r="P43" s="24">
        <v>43552</v>
      </c>
      <c r="Q43" s="18" t="s">
        <v>106</v>
      </c>
      <c r="R43" s="18">
        <v>22</v>
      </c>
      <c r="S43" s="18" t="s">
        <v>150</v>
      </c>
      <c r="T43" s="18"/>
    </row>
    <row r="44" spans="1:20">
      <c r="A44" s="4">
        <v>40</v>
      </c>
      <c r="B44" s="17" t="s">
        <v>66</v>
      </c>
      <c r="C44" s="18" t="s">
        <v>803</v>
      </c>
      <c r="D44" s="58" t="s">
        <v>29</v>
      </c>
      <c r="E44" s="59">
        <v>78</v>
      </c>
      <c r="F44" s="58" t="s">
        <v>84</v>
      </c>
      <c r="G44" s="65">
        <v>30</v>
      </c>
      <c r="H44" s="65">
        <v>31</v>
      </c>
      <c r="I44" s="67">
        <f t="shared" si="4"/>
        <v>61</v>
      </c>
      <c r="J44" s="58">
        <v>9508647779</v>
      </c>
      <c r="K44" s="58" t="s">
        <v>154</v>
      </c>
      <c r="L44" s="18" t="s">
        <v>571</v>
      </c>
      <c r="M44" s="18">
        <v>9401269760</v>
      </c>
      <c r="N44" s="18" t="s">
        <v>779</v>
      </c>
      <c r="O44" s="18">
        <v>8011012508</v>
      </c>
      <c r="P44" s="24">
        <v>43552</v>
      </c>
      <c r="Q44" s="18" t="s">
        <v>106</v>
      </c>
      <c r="R44" s="18">
        <v>22</v>
      </c>
      <c r="S44" s="18" t="s">
        <v>150</v>
      </c>
      <c r="T44" s="18"/>
    </row>
    <row r="45" spans="1:20">
      <c r="A45" s="4">
        <v>41</v>
      </c>
      <c r="B45" s="17" t="s">
        <v>66</v>
      </c>
      <c r="C45" s="58" t="s">
        <v>804</v>
      </c>
      <c r="D45" s="58" t="s">
        <v>29</v>
      </c>
      <c r="E45" s="59">
        <v>56</v>
      </c>
      <c r="F45" s="58" t="s">
        <v>84</v>
      </c>
      <c r="G45" s="59">
        <v>11</v>
      </c>
      <c r="H45" s="59">
        <v>12</v>
      </c>
      <c r="I45" s="67">
        <f t="shared" si="4"/>
        <v>23</v>
      </c>
      <c r="J45" s="58">
        <v>8876539074</v>
      </c>
      <c r="K45" s="58" t="s">
        <v>154</v>
      </c>
      <c r="L45" s="18" t="s">
        <v>571</v>
      </c>
      <c r="M45" s="18">
        <v>9401269760</v>
      </c>
      <c r="N45" s="18" t="s">
        <v>785</v>
      </c>
      <c r="O45" s="18">
        <v>9577062655</v>
      </c>
      <c r="P45" s="24">
        <v>43552</v>
      </c>
      <c r="Q45" s="18" t="s">
        <v>106</v>
      </c>
      <c r="R45" s="18">
        <v>22</v>
      </c>
      <c r="S45" s="18" t="s">
        <v>150</v>
      </c>
      <c r="T45" s="18"/>
    </row>
    <row r="46" spans="1:20">
      <c r="A46" s="4">
        <v>42</v>
      </c>
      <c r="B46" s="17" t="s">
        <v>66</v>
      </c>
      <c r="C46" s="58" t="s">
        <v>805</v>
      </c>
      <c r="D46" s="58" t="s">
        <v>27</v>
      </c>
      <c r="E46" s="59">
        <v>18120611902</v>
      </c>
      <c r="F46" s="58" t="s">
        <v>85</v>
      </c>
      <c r="G46" s="65">
        <v>15</v>
      </c>
      <c r="H46" s="65">
        <v>7</v>
      </c>
      <c r="I46" s="67">
        <f t="shared" si="4"/>
        <v>22</v>
      </c>
      <c r="J46" s="58">
        <v>9132643803</v>
      </c>
      <c r="K46" s="58" t="s">
        <v>154</v>
      </c>
      <c r="L46" s="18" t="s">
        <v>571</v>
      </c>
      <c r="M46" s="18">
        <v>9401269760</v>
      </c>
      <c r="N46" s="18" t="s">
        <v>785</v>
      </c>
      <c r="O46" s="18">
        <v>9577062655</v>
      </c>
      <c r="P46" s="24">
        <v>43553</v>
      </c>
      <c r="Q46" s="18" t="s">
        <v>107</v>
      </c>
      <c r="R46" s="18">
        <v>22</v>
      </c>
      <c r="S46" s="18" t="s">
        <v>150</v>
      </c>
      <c r="T46" s="18"/>
    </row>
    <row r="47" spans="1:20">
      <c r="A47" s="4">
        <v>43</v>
      </c>
      <c r="B47" s="17" t="s">
        <v>66</v>
      </c>
      <c r="C47" s="58" t="s">
        <v>806</v>
      </c>
      <c r="D47" s="58" t="s">
        <v>27</v>
      </c>
      <c r="E47" s="59">
        <v>18120611903</v>
      </c>
      <c r="F47" s="58" t="s">
        <v>85</v>
      </c>
      <c r="G47" s="65">
        <v>20</v>
      </c>
      <c r="H47" s="65">
        <v>16</v>
      </c>
      <c r="I47" s="67">
        <f t="shared" si="4"/>
        <v>36</v>
      </c>
      <c r="J47" s="58">
        <v>9132643803</v>
      </c>
      <c r="K47" s="58" t="s">
        <v>154</v>
      </c>
      <c r="L47" s="18" t="s">
        <v>571</v>
      </c>
      <c r="M47" s="18">
        <v>9401269760</v>
      </c>
      <c r="N47" s="18" t="s">
        <v>785</v>
      </c>
      <c r="O47" s="18">
        <v>9577062655</v>
      </c>
      <c r="P47" s="24">
        <v>43553</v>
      </c>
      <c r="Q47" s="18" t="s">
        <v>107</v>
      </c>
      <c r="R47" s="18">
        <v>22</v>
      </c>
      <c r="S47" s="18" t="s">
        <v>150</v>
      </c>
      <c r="T47" s="18"/>
    </row>
    <row r="48" spans="1:20">
      <c r="A48" s="4">
        <v>44</v>
      </c>
      <c r="B48" s="17" t="s">
        <v>66</v>
      </c>
      <c r="C48" s="64" t="s">
        <v>807</v>
      </c>
      <c r="D48" s="64" t="s">
        <v>29</v>
      </c>
      <c r="E48" s="65">
        <v>211</v>
      </c>
      <c r="F48" s="64" t="s">
        <v>84</v>
      </c>
      <c r="G48" s="65">
        <v>18</v>
      </c>
      <c r="H48" s="65">
        <v>12</v>
      </c>
      <c r="I48" s="67">
        <f t="shared" si="4"/>
        <v>30</v>
      </c>
      <c r="J48" s="64">
        <v>9859640274</v>
      </c>
      <c r="K48" s="58" t="s">
        <v>154</v>
      </c>
      <c r="L48" s="18" t="s">
        <v>157</v>
      </c>
      <c r="M48" s="18">
        <v>9707286128</v>
      </c>
      <c r="N48" s="18" t="s">
        <v>755</v>
      </c>
      <c r="O48" s="18">
        <v>8751854755</v>
      </c>
      <c r="P48" s="24">
        <v>43553</v>
      </c>
      <c r="Q48" s="18" t="s">
        <v>107</v>
      </c>
      <c r="R48" s="18">
        <v>22</v>
      </c>
      <c r="S48" s="18" t="s">
        <v>150</v>
      </c>
      <c r="T48" s="18"/>
    </row>
    <row r="49" spans="1:20">
      <c r="A49" s="4">
        <v>45</v>
      </c>
      <c r="B49" s="17" t="s">
        <v>66</v>
      </c>
      <c r="C49" s="64" t="s">
        <v>808</v>
      </c>
      <c r="D49" s="64" t="s">
        <v>27</v>
      </c>
      <c r="E49" s="65">
        <v>18120613002</v>
      </c>
      <c r="F49" s="64" t="s">
        <v>88</v>
      </c>
      <c r="G49" s="65">
        <v>28</v>
      </c>
      <c r="H49" s="65">
        <v>43</v>
      </c>
      <c r="I49" s="67">
        <f t="shared" si="4"/>
        <v>71</v>
      </c>
      <c r="J49" s="64">
        <v>9859603897</v>
      </c>
      <c r="K49" s="58" t="s">
        <v>154</v>
      </c>
      <c r="L49" s="18" t="s">
        <v>157</v>
      </c>
      <c r="M49" s="18">
        <v>9707286128</v>
      </c>
      <c r="N49" s="18" t="s">
        <v>809</v>
      </c>
      <c r="O49" s="18">
        <v>9859640274</v>
      </c>
      <c r="P49" s="24">
        <v>43554</v>
      </c>
      <c r="Q49" s="18" t="s">
        <v>108</v>
      </c>
      <c r="R49" s="18">
        <v>22</v>
      </c>
      <c r="S49" s="18" t="s">
        <v>150</v>
      </c>
      <c r="T49" s="18"/>
    </row>
    <row r="50" spans="1:20">
      <c r="A50" s="4">
        <v>46</v>
      </c>
      <c r="B50" s="17" t="s">
        <v>66</v>
      </c>
      <c r="C50" s="64" t="s">
        <v>810</v>
      </c>
      <c r="D50" s="64" t="s">
        <v>27</v>
      </c>
      <c r="E50" s="65">
        <v>18120613003</v>
      </c>
      <c r="F50" s="64" t="s">
        <v>85</v>
      </c>
      <c r="G50" s="65">
        <v>10</v>
      </c>
      <c r="H50" s="65">
        <v>11</v>
      </c>
      <c r="I50" s="67">
        <f t="shared" si="4"/>
        <v>21</v>
      </c>
      <c r="J50" s="64">
        <v>9707664864</v>
      </c>
      <c r="K50" s="58" t="s">
        <v>154</v>
      </c>
      <c r="L50" s="18" t="s">
        <v>157</v>
      </c>
      <c r="M50" s="18">
        <v>9707286128</v>
      </c>
      <c r="N50" s="18" t="s">
        <v>809</v>
      </c>
      <c r="O50" s="18">
        <v>9859640274</v>
      </c>
      <c r="P50" s="24">
        <v>43554</v>
      </c>
      <c r="Q50" s="18" t="s">
        <v>108</v>
      </c>
      <c r="R50" s="18">
        <v>22</v>
      </c>
      <c r="S50" s="18" t="s">
        <v>150</v>
      </c>
      <c r="T50" s="18"/>
    </row>
    <row r="51" spans="1:20">
      <c r="A51" s="4">
        <v>47</v>
      </c>
      <c r="B51" s="17" t="s">
        <v>67</v>
      </c>
      <c r="C51" s="58" t="s">
        <v>363</v>
      </c>
      <c r="D51" s="58" t="s">
        <v>27</v>
      </c>
      <c r="E51" s="78" t="s">
        <v>364</v>
      </c>
      <c r="F51" s="58" t="s">
        <v>85</v>
      </c>
      <c r="G51" s="65">
        <v>30</v>
      </c>
      <c r="H51" s="65">
        <v>27</v>
      </c>
      <c r="I51" s="71">
        <f t="shared" ref="I51:I66" si="5">+G51+H51</f>
        <v>57</v>
      </c>
      <c r="J51" s="58">
        <v>9957078963</v>
      </c>
      <c r="K51" s="18" t="s">
        <v>365</v>
      </c>
      <c r="L51" s="18" t="s">
        <v>366</v>
      </c>
      <c r="M51" s="18">
        <v>8753905396</v>
      </c>
      <c r="N51" s="18" t="s">
        <v>345</v>
      </c>
      <c r="O51" s="18">
        <v>9957074728</v>
      </c>
      <c r="P51" s="24">
        <v>43525</v>
      </c>
      <c r="Q51" s="18" t="s">
        <v>107</v>
      </c>
      <c r="R51" s="18">
        <v>22</v>
      </c>
      <c r="S51" s="18" t="s">
        <v>150</v>
      </c>
      <c r="T51" s="18"/>
    </row>
    <row r="52" spans="1:20">
      <c r="A52" s="4">
        <v>48</v>
      </c>
      <c r="B52" s="17" t="s">
        <v>67</v>
      </c>
      <c r="C52" s="78" t="s">
        <v>367</v>
      </c>
      <c r="D52" s="58" t="s">
        <v>27</v>
      </c>
      <c r="E52" s="78" t="s">
        <v>368</v>
      </c>
      <c r="F52" s="58" t="s">
        <v>85</v>
      </c>
      <c r="G52" s="65">
        <v>45</v>
      </c>
      <c r="H52" s="65">
        <v>32</v>
      </c>
      <c r="I52" s="71">
        <f t="shared" si="5"/>
        <v>77</v>
      </c>
      <c r="J52" s="58">
        <v>9859759574</v>
      </c>
      <c r="K52" s="18" t="s">
        <v>365</v>
      </c>
      <c r="L52" s="18" t="s">
        <v>366</v>
      </c>
      <c r="M52" s="18">
        <v>8753905396</v>
      </c>
      <c r="N52" s="18" t="s">
        <v>345</v>
      </c>
      <c r="O52" s="18">
        <v>9957074728</v>
      </c>
      <c r="P52" s="24">
        <v>43525</v>
      </c>
      <c r="Q52" s="18" t="s">
        <v>107</v>
      </c>
      <c r="R52" s="18">
        <v>22</v>
      </c>
      <c r="S52" s="18" t="s">
        <v>150</v>
      </c>
      <c r="T52" s="18"/>
    </row>
    <row r="53" spans="1:20">
      <c r="A53" s="4">
        <v>49</v>
      </c>
      <c r="B53" s="17" t="s">
        <v>67</v>
      </c>
      <c r="C53" s="58" t="s">
        <v>369</v>
      </c>
      <c r="D53" s="58" t="s">
        <v>29</v>
      </c>
      <c r="E53" s="59">
        <v>120</v>
      </c>
      <c r="F53" s="58" t="s">
        <v>84</v>
      </c>
      <c r="G53" s="65">
        <v>21</v>
      </c>
      <c r="H53" s="65">
        <v>20</v>
      </c>
      <c r="I53" s="71">
        <f t="shared" si="5"/>
        <v>41</v>
      </c>
      <c r="J53" s="58">
        <v>9859694642</v>
      </c>
      <c r="K53" s="18" t="s">
        <v>365</v>
      </c>
      <c r="L53" s="18" t="s">
        <v>366</v>
      </c>
      <c r="M53" s="18">
        <v>8753905396</v>
      </c>
      <c r="N53" s="18" t="s">
        <v>345</v>
      </c>
      <c r="O53" s="18">
        <v>9957074728</v>
      </c>
      <c r="P53" s="24">
        <v>43526</v>
      </c>
      <c r="Q53" s="18" t="s">
        <v>108</v>
      </c>
      <c r="R53" s="18">
        <v>22</v>
      </c>
      <c r="S53" s="18" t="s">
        <v>150</v>
      </c>
      <c r="T53" s="18"/>
    </row>
    <row r="54" spans="1:20">
      <c r="A54" s="4">
        <v>50</v>
      </c>
      <c r="B54" s="17" t="s">
        <v>67</v>
      </c>
      <c r="C54" s="58" t="s">
        <v>370</v>
      </c>
      <c r="D54" s="58" t="s">
        <v>27</v>
      </c>
      <c r="E54" s="78" t="s">
        <v>371</v>
      </c>
      <c r="F54" s="58" t="s">
        <v>85</v>
      </c>
      <c r="G54" s="65">
        <v>37</v>
      </c>
      <c r="H54" s="65">
        <v>35</v>
      </c>
      <c r="I54" s="71">
        <f t="shared" si="5"/>
        <v>72</v>
      </c>
      <c r="J54" s="58">
        <v>9613634486</v>
      </c>
      <c r="K54" s="18" t="s">
        <v>365</v>
      </c>
      <c r="L54" s="18" t="s">
        <v>366</v>
      </c>
      <c r="M54" s="18">
        <v>8753905396</v>
      </c>
      <c r="N54" s="18" t="s">
        <v>345</v>
      </c>
      <c r="O54" s="18">
        <v>9957074728</v>
      </c>
      <c r="P54" s="24">
        <v>43526</v>
      </c>
      <c r="Q54" s="18" t="s">
        <v>108</v>
      </c>
      <c r="R54" s="18">
        <v>23</v>
      </c>
      <c r="S54" s="18" t="s">
        <v>150</v>
      </c>
      <c r="T54" s="18"/>
    </row>
    <row r="55" spans="1:20">
      <c r="A55" s="4">
        <v>51</v>
      </c>
      <c r="B55" s="17" t="s">
        <v>67</v>
      </c>
      <c r="C55" s="58" t="s">
        <v>372</v>
      </c>
      <c r="D55" s="58" t="s">
        <v>27</v>
      </c>
      <c r="E55" s="78" t="s">
        <v>373</v>
      </c>
      <c r="F55" s="58" t="s">
        <v>88</v>
      </c>
      <c r="G55" s="65">
        <v>47</v>
      </c>
      <c r="H55" s="65">
        <v>38</v>
      </c>
      <c r="I55" s="71">
        <f t="shared" si="5"/>
        <v>85</v>
      </c>
      <c r="J55" s="58">
        <v>9435520076</v>
      </c>
      <c r="K55" s="18" t="s">
        <v>365</v>
      </c>
      <c r="L55" s="18" t="s">
        <v>366</v>
      </c>
      <c r="M55" s="18">
        <v>8753905396</v>
      </c>
      <c r="N55" s="18" t="s">
        <v>345</v>
      </c>
      <c r="O55" s="18">
        <v>9957074728</v>
      </c>
      <c r="P55" s="24">
        <v>43528</v>
      </c>
      <c r="Q55" s="18" t="s">
        <v>109</v>
      </c>
      <c r="R55" s="18">
        <v>23</v>
      </c>
      <c r="S55" s="18" t="s">
        <v>150</v>
      </c>
      <c r="T55" s="18"/>
    </row>
    <row r="56" spans="1:20">
      <c r="A56" s="4">
        <v>52</v>
      </c>
      <c r="B56" s="17" t="s">
        <v>67</v>
      </c>
      <c r="C56" s="58" t="s">
        <v>374</v>
      </c>
      <c r="D56" s="58" t="s">
        <v>29</v>
      </c>
      <c r="E56" s="59">
        <v>242</v>
      </c>
      <c r="F56" s="58" t="s">
        <v>84</v>
      </c>
      <c r="G56" s="65">
        <v>16</v>
      </c>
      <c r="H56" s="65">
        <v>13</v>
      </c>
      <c r="I56" s="71">
        <f t="shared" si="5"/>
        <v>29</v>
      </c>
      <c r="J56" s="58">
        <v>9577550499</v>
      </c>
      <c r="K56" s="18" t="s">
        <v>365</v>
      </c>
      <c r="L56" s="18" t="s">
        <v>366</v>
      </c>
      <c r="M56" s="18">
        <v>8753905396</v>
      </c>
      <c r="N56" s="18" t="s">
        <v>345</v>
      </c>
      <c r="O56" s="18">
        <v>9957074728</v>
      </c>
      <c r="P56" s="24">
        <v>43528</v>
      </c>
      <c r="Q56" s="18" t="s">
        <v>109</v>
      </c>
      <c r="R56" s="18">
        <v>23</v>
      </c>
      <c r="S56" s="18" t="s">
        <v>150</v>
      </c>
      <c r="T56" s="18"/>
    </row>
    <row r="57" spans="1:20">
      <c r="A57" s="4">
        <v>53</v>
      </c>
      <c r="B57" s="17" t="s">
        <v>67</v>
      </c>
      <c r="C57" s="58" t="s">
        <v>375</v>
      </c>
      <c r="D57" s="58" t="s">
        <v>27</v>
      </c>
      <c r="E57" s="59">
        <v>18120608802</v>
      </c>
      <c r="F57" s="58" t="s">
        <v>85</v>
      </c>
      <c r="G57" s="65">
        <v>23</v>
      </c>
      <c r="H57" s="65">
        <v>20</v>
      </c>
      <c r="I57" s="71">
        <f t="shared" si="5"/>
        <v>43</v>
      </c>
      <c r="J57" s="58">
        <v>9859739319</v>
      </c>
      <c r="K57" s="18" t="s">
        <v>365</v>
      </c>
      <c r="L57" s="18" t="s">
        <v>366</v>
      </c>
      <c r="M57" s="18">
        <v>8753905396</v>
      </c>
      <c r="N57" s="18" t="s">
        <v>345</v>
      </c>
      <c r="O57" s="18">
        <v>9957074728</v>
      </c>
      <c r="P57" s="24">
        <v>43529</v>
      </c>
      <c r="Q57" s="18" t="s">
        <v>104</v>
      </c>
      <c r="R57" s="18">
        <v>23</v>
      </c>
      <c r="S57" s="18" t="s">
        <v>150</v>
      </c>
      <c r="T57" s="18"/>
    </row>
    <row r="58" spans="1:20">
      <c r="A58" s="4">
        <v>54</v>
      </c>
      <c r="B58" s="17" t="s">
        <v>67</v>
      </c>
      <c r="C58" s="58" t="s">
        <v>376</v>
      </c>
      <c r="D58" s="58" t="s">
        <v>29</v>
      </c>
      <c r="E58" s="59">
        <v>24</v>
      </c>
      <c r="F58" s="58" t="s">
        <v>84</v>
      </c>
      <c r="G58" s="65">
        <v>55</v>
      </c>
      <c r="H58" s="65">
        <v>50</v>
      </c>
      <c r="I58" s="71">
        <f t="shared" si="5"/>
        <v>105</v>
      </c>
      <c r="J58" s="58">
        <v>9859839988</v>
      </c>
      <c r="K58" s="18" t="s">
        <v>365</v>
      </c>
      <c r="L58" s="18" t="s">
        <v>366</v>
      </c>
      <c r="M58" s="18">
        <v>8753905396</v>
      </c>
      <c r="N58" s="18" t="s">
        <v>345</v>
      </c>
      <c r="O58" s="18">
        <v>9957074728</v>
      </c>
      <c r="P58" s="24">
        <v>43530</v>
      </c>
      <c r="Q58" s="18" t="s">
        <v>105</v>
      </c>
      <c r="R58" s="18">
        <v>10</v>
      </c>
      <c r="S58" s="18" t="s">
        <v>150</v>
      </c>
      <c r="T58" s="18"/>
    </row>
    <row r="59" spans="1:20">
      <c r="A59" s="4">
        <v>55</v>
      </c>
      <c r="B59" s="17" t="s">
        <v>67</v>
      </c>
      <c r="C59" s="58" t="s">
        <v>376</v>
      </c>
      <c r="D59" s="58" t="s">
        <v>27</v>
      </c>
      <c r="E59" s="59">
        <v>18120611309</v>
      </c>
      <c r="F59" s="58" t="s">
        <v>85</v>
      </c>
      <c r="G59" s="65">
        <v>60</v>
      </c>
      <c r="H59" s="65">
        <v>55</v>
      </c>
      <c r="I59" s="71">
        <f t="shared" si="5"/>
        <v>115</v>
      </c>
      <c r="J59" s="58">
        <v>8473047277</v>
      </c>
      <c r="K59" s="18" t="s">
        <v>365</v>
      </c>
      <c r="L59" s="18" t="s">
        <v>366</v>
      </c>
      <c r="M59" s="18">
        <v>8753905396</v>
      </c>
      <c r="N59" s="18" t="s">
        <v>345</v>
      </c>
      <c r="O59" s="18">
        <v>9957074728</v>
      </c>
      <c r="P59" s="24">
        <v>43531</v>
      </c>
      <c r="Q59" s="18" t="s">
        <v>106</v>
      </c>
      <c r="R59" s="18">
        <v>10</v>
      </c>
      <c r="S59" s="18" t="s">
        <v>150</v>
      </c>
      <c r="T59" s="18"/>
    </row>
    <row r="60" spans="1:20">
      <c r="A60" s="4">
        <v>56</v>
      </c>
      <c r="B60" s="17" t="s">
        <v>67</v>
      </c>
      <c r="C60" s="58" t="s">
        <v>365</v>
      </c>
      <c r="D60" s="58" t="s">
        <v>27</v>
      </c>
      <c r="E60" s="78" t="s">
        <v>377</v>
      </c>
      <c r="F60" s="58" t="s">
        <v>85</v>
      </c>
      <c r="G60" s="65">
        <v>55</v>
      </c>
      <c r="H60" s="65">
        <v>40</v>
      </c>
      <c r="I60" s="71">
        <f t="shared" si="5"/>
        <v>95</v>
      </c>
      <c r="J60" s="58">
        <v>7399795007</v>
      </c>
      <c r="K60" s="18" t="s">
        <v>365</v>
      </c>
      <c r="L60" s="18" t="s">
        <v>366</v>
      </c>
      <c r="M60" s="18">
        <v>8753905396</v>
      </c>
      <c r="N60" s="18" t="s">
        <v>345</v>
      </c>
      <c r="O60" s="18">
        <v>9957074728</v>
      </c>
      <c r="P60" s="24">
        <v>43532</v>
      </c>
      <c r="Q60" s="18" t="s">
        <v>107</v>
      </c>
      <c r="R60" s="18">
        <v>10</v>
      </c>
      <c r="S60" s="18" t="s">
        <v>150</v>
      </c>
      <c r="T60" s="18"/>
    </row>
    <row r="61" spans="1:20">
      <c r="A61" s="4">
        <v>57</v>
      </c>
      <c r="B61" s="17" t="s">
        <v>67</v>
      </c>
      <c r="C61" s="58" t="s">
        <v>365</v>
      </c>
      <c r="D61" s="58" t="s">
        <v>29</v>
      </c>
      <c r="E61" s="59">
        <v>230</v>
      </c>
      <c r="F61" s="58" t="s">
        <v>84</v>
      </c>
      <c r="G61" s="65">
        <v>45</v>
      </c>
      <c r="H61" s="65">
        <v>56</v>
      </c>
      <c r="I61" s="71">
        <f t="shared" si="5"/>
        <v>101</v>
      </c>
      <c r="J61" s="58">
        <v>8638508867</v>
      </c>
      <c r="K61" s="18" t="s">
        <v>365</v>
      </c>
      <c r="L61" s="18" t="s">
        <v>366</v>
      </c>
      <c r="M61" s="18">
        <v>8753905396</v>
      </c>
      <c r="N61" s="18" t="s">
        <v>345</v>
      </c>
      <c r="O61" s="18">
        <v>9957074728</v>
      </c>
      <c r="P61" s="24">
        <v>43532</v>
      </c>
      <c r="Q61" s="18" t="s">
        <v>107</v>
      </c>
      <c r="R61" s="18">
        <v>10</v>
      </c>
      <c r="S61" s="18" t="s">
        <v>150</v>
      </c>
      <c r="T61" s="18"/>
    </row>
    <row r="62" spans="1:20">
      <c r="A62" s="4">
        <v>58</v>
      </c>
      <c r="B62" s="17" t="s">
        <v>67</v>
      </c>
      <c r="C62" s="58" t="s">
        <v>378</v>
      </c>
      <c r="D62" s="58" t="s">
        <v>27</v>
      </c>
      <c r="E62" s="78" t="s">
        <v>379</v>
      </c>
      <c r="F62" s="58" t="s">
        <v>89</v>
      </c>
      <c r="G62" s="65">
        <v>60</v>
      </c>
      <c r="H62" s="65">
        <v>53</v>
      </c>
      <c r="I62" s="71">
        <f t="shared" si="5"/>
        <v>113</v>
      </c>
      <c r="J62" s="58">
        <v>9854459202</v>
      </c>
      <c r="K62" s="18" t="s">
        <v>365</v>
      </c>
      <c r="L62" s="18" t="s">
        <v>366</v>
      </c>
      <c r="M62" s="18">
        <v>8753905396</v>
      </c>
      <c r="N62" s="18" t="s">
        <v>345</v>
      </c>
      <c r="O62" s="18">
        <v>9957074728</v>
      </c>
      <c r="P62" s="24">
        <v>43533</v>
      </c>
      <c r="Q62" s="18" t="s">
        <v>108</v>
      </c>
      <c r="R62" s="18">
        <v>10</v>
      </c>
      <c r="S62" s="18" t="s">
        <v>150</v>
      </c>
      <c r="T62" s="18"/>
    </row>
    <row r="63" spans="1:20">
      <c r="A63" s="4">
        <v>59</v>
      </c>
      <c r="B63" s="17" t="s">
        <v>67</v>
      </c>
      <c r="C63" s="58" t="s">
        <v>378</v>
      </c>
      <c r="D63" s="58" t="s">
        <v>27</v>
      </c>
      <c r="E63" s="78" t="s">
        <v>380</v>
      </c>
      <c r="F63" s="58" t="s">
        <v>88</v>
      </c>
      <c r="G63" s="65">
        <v>41</v>
      </c>
      <c r="H63" s="65">
        <v>31</v>
      </c>
      <c r="I63" s="71">
        <f t="shared" si="5"/>
        <v>72</v>
      </c>
      <c r="J63" s="58">
        <v>9854459202</v>
      </c>
      <c r="K63" s="18" t="s">
        <v>365</v>
      </c>
      <c r="L63" s="18" t="s">
        <v>366</v>
      </c>
      <c r="M63" s="18">
        <v>8753905396</v>
      </c>
      <c r="N63" s="18" t="s">
        <v>345</v>
      </c>
      <c r="O63" s="18">
        <v>9957074728</v>
      </c>
      <c r="P63" s="24">
        <v>43535</v>
      </c>
      <c r="Q63" s="18" t="s">
        <v>109</v>
      </c>
      <c r="R63" s="18">
        <v>10</v>
      </c>
      <c r="S63" s="18" t="s">
        <v>150</v>
      </c>
      <c r="T63" s="18"/>
    </row>
    <row r="64" spans="1:20">
      <c r="A64" s="4">
        <v>60</v>
      </c>
      <c r="B64" s="17" t="s">
        <v>67</v>
      </c>
      <c r="C64" s="58" t="s">
        <v>378</v>
      </c>
      <c r="D64" s="58" t="s">
        <v>27</v>
      </c>
      <c r="E64" s="78" t="s">
        <v>380</v>
      </c>
      <c r="F64" s="58" t="s">
        <v>88</v>
      </c>
      <c r="G64" s="65">
        <v>41</v>
      </c>
      <c r="H64" s="65">
        <v>31</v>
      </c>
      <c r="I64" s="71">
        <f t="shared" si="5"/>
        <v>72</v>
      </c>
      <c r="J64" s="58">
        <v>9854459202</v>
      </c>
      <c r="K64" s="18" t="s">
        <v>365</v>
      </c>
      <c r="L64" s="18" t="s">
        <v>366</v>
      </c>
      <c r="M64" s="18">
        <v>8753905396</v>
      </c>
      <c r="N64" s="18" t="s">
        <v>345</v>
      </c>
      <c r="O64" s="18">
        <v>9957074728</v>
      </c>
      <c r="P64" s="24">
        <v>43536</v>
      </c>
      <c r="Q64" s="18" t="s">
        <v>104</v>
      </c>
      <c r="R64" s="18">
        <v>10</v>
      </c>
      <c r="S64" s="18" t="s">
        <v>150</v>
      </c>
      <c r="T64" s="18"/>
    </row>
    <row r="65" spans="1:20">
      <c r="A65" s="4">
        <v>61</v>
      </c>
      <c r="B65" s="17" t="s">
        <v>67</v>
      </c>
      <c r="C65" s="58" t="s">
        <v>374</v>
      </c>
      <c r="D65" s="58" t="s">
        <v>29</v>
      </c>
      <c r="E65" s="59">
        <v>242</v>
      </c>
      <c r="F65" s="58" t="s">
        <v>84</v>
      </c>
      <c r="G65" s="65">
        <v>16</v>
      </c>
      <c r="H65" s="65">
        <v>13</v>
      </c>
      <c r="I65" s="71">
        <f t="shared" si="5"/>
        <v>29</v>
      </c>
      <c r="J65" s="58">
        <v>9577550499</v>
      </c>
      <c r="K65" s="18" t="s">
        <v>365</v>
      </c>
      <c r="L65" s="18" t="s">
        <v>366</v>
      </c>
      <c r="M65" s="18">
        <v>8753905396</v>
      </c>
      <c r="N65" s="18" t="s">
        <v>345</v>
      </c>
      <c r="O65" s="18">
        <v>9957074728</v>
      </c>
      <c r="P65" s="24">
        <v>43537</v>
      </c>
      <c r="Q65" s="18" t="s">
        <v>105</v>
      </c>
      <c r="R65" s="18">
        <v>10</v>
      </c>
      <c r="S65" s="18" t="s">
        <v>150</v>
      </c>
      <c r="T65" s="18"/>
    </row>
    <row r="66" spans="1:20">
      <c r="A66" s="4">
        <v>62</v>
      </c>
      <c r="B66" s="17" t="s">
        <v>67</v>
      </c>
      <c r="C66" s="58" t="s">
        <v>375</v>
      </c>
      <c r="D66" s="58" t="s">
        <v>27</v>
      </c>
      <c r="E66" s="59">
        <v>18120608802</v>
      </c>
      <c r="F66" s="58" t="s">
        <v>85</v>
      </c>
      <c r="G66" s="65">
        <v>23</v>
      </c>
      <c r="H66" s="65">
        <v>20</v>
      </c>
      <c r="I66" s="71">
        <f t="shared" si="5"/>
        <v>43</v>
      </c>
      <c r="J66" s="58">
        <v>9859739319</v>
      </c>
      <c r="K66" s="18" t="s">
        <v>365</v>
      </c>
      <c r="L66" s="18" t="s">
        <v>366</v>
      </c>
      <c r="M66" s="18">
        <v>8753905396</v>
      </c>
      <c r="N66" s="18" t="s">
        <v>345</v>
      </c>
      <c r="O66" s="18">
        <v>9957074728</v>
      </c>
      <c r="P66" s="24">
        <v>43537</v>
      </c>
      <c r="Q66" s="18" t="s">
        <v>105</v>
      </c>
      <c r="R66" s="18">
        <v>10</v>
      </c>
      <c r="S66" s="18" t="s">
        <v>150</v>
      </c>
      <c r="T66" s="18"/>
    </row>
    <row r="67" spans="1:20">
      <c r="A67" s="4">
        <v>63</v>
      </c>
      <c r="B67" s="17" t="s">
        <v>67</v>
      </c>
      <c r="C67" s="58" t="s">
        <v>793</v>
      </c>
      <c r="D67" s="58" t="s">
        <v>27</v>
      </c>
      <c r="E67" s="59">
        <v>18120600111</v>
      </c>
      <c r="F67" s="58" t="s">
        <v>89</v>
      </c>
      <c r="G67" s="59">
        <v>85</v>
      </c>
      <c r="H67" s="59">
        <v>117</v>
      </c>
      <c r="I67" s="67">
        <f t="shared" ref="I67:I82" si="6">G67+H67</f>
        <v>202</v>
      </c>
      <c r="J67" s="58">
        <v>9101061379</v>
      </c>
      <c r="K67" s="58" t="s">
        <v>169</v>
      </c>
      <c r="L67" s="55" t="s">
        <v>173</v>
      </c>
      <c r="M67" s="55">
        <v>9957123661</v>
      </c>
      <c r="N67" s="18" t="s">
        <v>711</v>
      </c>
      <c r="O67" s="18">
        <v>9854157837</v>
      </c>
      <c r="P67" s="24">
        <v>43538</v>
      </c>
      <c r="Q67" s="18" t="s">
        <v>106</v>
      </c>
      <c r="R67" s="18">
        <v>10</v>
      </c>
      <c r="S67" s="18" t="s">
        <v>150</v>
      </c>
      <c r="T67" s="18"/>
    </row>
    <row r="68" spans="1:20">
      <c r="A68" s="4">
        <v>64</v>
      </c>
      <c r="B68" s="17" t="s">
        <v>67</v>
      </c>
      <c r="C68" s="58" t="s">
        <v>793</v>
      </c>
      <c r="D68" s="58" t="s">
        <v>27</v>
      </c>
      <c r="E68" s="59">
        <v>18120600111</v>
      </c>
      <c r="F68" s="58" t="s">
        <v>89</v>
      </c>
      <c r="G68" s="59">
        <v>33</v>
      </c>
      <c r="H68" s="59">
        <v>77</v>
      </c>
      <c r="I68" s="67">
        <f t="shared" si="6"/>
        <v>110</v>
      </c>
      <c r="J68" s="58">
        <v>9101061379</v>
      </c>
      <c r="K68" s="58" t="s">
        <v>169</v>
      </c>
      <c r="L68" s="55" t="s">
        <v>173</v>
      </c>
      <c r="M68" s="55">
        <v>9957123661</v>
      </c>
      <c r="N68" s="18" t="s">
        <v>711</v>
      </c>
      <c r="O68" s="18">
        <v>9854157837</v>
      </c>
      <c r="P68" s="24">
        <v>43539</v>
      </c>
      <c r="Q68" s="18" t="s">
        <v>107</v>
      </c>
      <c r="R68" s="18">
        <v>10</v>
      </c>
      <c r="S68" s="18" t="s">
        <v>150</v>
      </c>
      <c r="T68" s="18"/>
    </row>
    <row r="69" spans="1:20">
      <c r="A69" s="4">
        <v>65</v>
      </c>
      <c r="B69" s="17" t="s">
        <v>67</v>
      </c>
      <c r="C69" s="58" t="s">
        <v>793</v>
      </c>
      <c r="D69" s="58" t="s">
        <v>27</v>
      </c>
      <c r="E69" s="59">
        <v>18120600111</v>
      </c>
      <c r="F69" s="58" t="s">
        <v>89</v>
      </c>
      <c r="G69" s="59">
        <v>61</v>
      </c>
      <c r="H69" s="59">
        <v>144</v>
      </c>
      <c r="I69" s="67">
        <f t="shared" si="6"/>
        <v>205</v>
      </c>
      <c r="J69" s="58">
        <v>9101061379</v>
      </c>
      <c r="K69" s="58" t="s">
        <v>169</v>
      </c>
      <c r="L69" s="55" t="s">
        <v>173</v>
      </c>
      <c r="M69" s="55">
        <v>9957123661</v>
      </c>
      <c r="N69" s="18" t="s">
        <v>711</v>
      </c>
      <c r="O69" s="18">
        <v>9854157837</v>
      </c>
      <c r="P69" s="24">
        <v>43540</v>
      </c>
      <c r="Q69" s="18" t="s">
        <v>108</v>
      </c>
      <c r="R69" s="18">
        <v>10</v>
      </c>
      <c r="S69" s="18" t="s">
        <v>150</v>
      </c>
      <c r="T69" s="18"/>
    </row>
    <row r="70" spans="1:20">
      <c r="A70" s="4">
        <v>66</v>
      </c>
      <c r="B70" s="17" t="s">
        <v>67</v>
      </c>
      <c r="C70" s="58" t="s">
        <v>794</v>
      </c>
      <c r="D70" s="58" t="s">
        <v>27</v>
      </c>
      <c r="E70" s="59">
        <v>18120600120</v>
      </c>
      <c r="F70" s="58" t="s">
        <v>85</v>
      </c>
      <c r="G70" s="59">
        <v>35</v>
      </c>
      <c r="H70" s="59">
        <v>47</v>
      </c>
      <c r="I70" s="67">
        <f t="shared" si="6"/>
        <v>82</v>
      </c>
      <c r="J70" s="58">
        <v>9678946686</v>
      </c>
      <c r="K70" s="58" t="s">
        <v>169</v>
      </c>
      <c r="L70" s="55" t="s">
        <v>173</v>
      </c>
      <c r="M70" s="55">
        <v>9957123661</v>
      </c>
      <c r="N70" s="18" t="s">
        <v>711</v>
      </c>
      <c r="O70" s="18">
        <v>9854157837</v>
      </c>
      <c r="P70" s="24">
        <v>43542</v>
      </c>
      <c r="Q70" s="18" t="s">
        <v>109</v>
      </c>
      <c r="R70" s="18">
        <v>10</v>
      </c>
      <c r="S70" s="18" t="s">
        <v>150</v>
      </c>
      <c r="T70" s="18"/>
    </row>
    <row r="71" spans="1:20">
      <c r="A71" s="4">
        <v>67</v>
      </c>
      <c r="B71" s="17" t="s">
        <v>67</v>
      </c>
      <c r="C71" s="58" t="s">
        <v>710</v>
      </c>
      <c r="D71" s="58" t="s">
        <v>29</v>
      </c>
      <c r="E71" s="59">
        <v>133</v>
      </c>
      <c r="F71" s="58" t="s">
        <v>84</v>
      </c>
      <c r="G71" s="59">
        <v>7</v>
      </c>
      <c r="H71" s="59">
        <v>45</v>
      </c>
      <c r="I71" s="67">
        <f t="shared" si="6"/>
        <v>52</v>
      </c>
      <c r="J71" s="58">
        <v>9678946686</v>
      </c>
      <c r="K71" s="58" t="s">
        <v>169</v>
      </c>
      <c r="L71" s="55" t="s">
        <v>173</v>
      </c>
      <c r="M71" s="55">
        <v>9957123661</v>
      </c>
      <c r="N71" s="18" t="s">
        <v>711</v>
      </c>
      <c r="O71" s="18">
        <v>9854157837</v>
      </c>
      <c r="P71" s="24">
        <v>43543</v>
      </c>
      <c r="Q71" s="18" t="s">
        <v>104</v>
      </c>
      <c r="R71" s="18">
        <v>10</v>
      </c>
      <c r="S71" s="18" t="s">
        <v>150</v>
      </c>
      <c r="T71" s="18"/>
    </row>
    <row r="72" spans="1:20">
      <c r="A72" s="4">
        <v>68</v>
      </c>
      <c r="B72" s="17" t="s">
        <v>67</v>
      </c>
      <c r="C72" s="58" t="s">
        <v>795</v>
      </c>
      <c r="D72" s="58" t="s">
        <v>27</v>
      </c>
      <c r="E72" s="59">
        <v>18120600122</v>
      </c>
      <c r="F72" s="58" t="s">
        <v>88</v>
      </c>
      <c r="G72" s="59">
        <v>25</v>
      </c>
      <c r="H72" s="59">
        <v>28</v>
      </c>
      <c r="I72" s="67">
        <f t="shared" si="6"/>
        <v>53</v>
      </c>
      <c r="J72" s="58">
        <v>8011900761</v>
      </c>
      <c r="K72" s="58" t="s">
        <v>169</v>
      </c>
      <c r="L72" s="55" t="s">
        <v>173</v>
      </c>
      <c r="M72" s="55">
        <v>9957123661</v>
      </c>
      <c r="N72" s="18" t="s">
        <v>711</v>
      </c>
      <c r="O72" s="18">
        <v>9854157837</v>
      </c>
      <c r="P72" s="24">
        <v>43543</v>
      </c>
      <c r="Q72" s="18" t="s">
        <v>104</v>
      </c>
      <c r="R72" s="18">
        <v>10</v>
      </c>
      <c r="S72" s="18" t="s">
        <v>150</v>
      </c>
      <c r="T72" s="18"/>
    </row>
    <row r="73" spans="1:20">
      <c r="A73" s="4">
        <v>69</v>
      </c>
      <c r="B73" s="17" t="s">
        <v>67</v>
      </c>
      <c r="C73" s="58" t="s">
        <v>712</v>
      </c>
      <c r="D73" s="58" t="s">
        <v>27</v>
      </c>
      <c r="E73" s="59">
        <v>18120600123</v>
      </c>
      <c r="F73" s="58" t="s">
        <v>85</v>
      </c>
      <c r="G73" s="59">
        <v>45</v>
      </c>
      <c r="H73" s="59">
        <v>69</v>
      </c>
      <c r="I73" s="67">
        <f t="shared" si="6"/>
        <v>114</v>
      </c>
      <c r="J73" s="58">
        <v>9859451129</v>
      </c>
      <c r="K73" s="58" t="s">
        <v>169</v>
      </c>
      <c r="L73" s="55" t="s">
        <v>173</v>
      </c>
      <c r="M73" s="55">
        <v>9957123661</v>
      </c>
      <c r="N73" s="18" t="s">
        <v>711</v>
      </c>
      <c r="O73" s="18">
        <v>9854157837</v>
      </c>
      <c r="P73" s="24">
        <v>43544</v>
      </c>
      <c r="Q73" s="18" t="s">
        <v>105</v>
      </c>
      <c r="R73" s="18">
        <v>10</v>
      </c>
      <c r="S73" s="18" t="s">
        <v>150</v>
      </c>
      <c r="T73" s="18"/>
    </row>
    <row r="74" spans="1:20">
      <c r="A74" s="4">
        <v>70</v>
      </c>
      <c r="B74" s="17" t="s">
        <v>67</v>
      </c>
      <c r="C74" s="58" t="s">
        <v>715</v>
      </c>
      <c r="D74" s="58" t="s">
        <v>27</v>
      </c>
      <c r="E74" s="59">
        <v>18120610031</v>
      </c>
      <c r="F74" s="58" t="s">
        <v>85</v>
      </c>
      <c r="G74" s="59">
        <v>45</v>
      </c>
      <c r="H74" s="59">
        <v>52</v>
      </c>
      <c r="I74" s="67">
        <f t="shared" si="6"/>
        <v>97</v>
      </c>
      <c r="J74" s="58">
        <v>9957952755</v>
      </c>
      <c r="K74" s="58" t="s">
        <v>169</v>
      </c>
      <c r="L74" s="55" t="s">
        <v>173</v>
      </c>
      <c r="M74" s="55">
        <v>9957123661</v>
      </c>
      <c r="N74" s="18" t="s">
        <v>711</v>
      </c>
      <c r="O74" s="18">
        <v>9854157837</v>
      </c>
      <c r="P74" s="24">
        <v>43546</v>
      </c>
      <c r="Q74" s="18" t="s">
        <v>107</v>
      </c>
      <c r="R74" s="18">
        <v>10</v>
      </c>
      <c r="S74" s="18" t="s">
        <v>150</v>
      </c>
      <c r="T74" s="18"/>
    </row>
    <row r="75" spans="1:20">
      <c r="A75" s="4">
        <v>71</v>
      </c>
      <c r="B75" s="17" t="s">
        <v>67</v>
      </c>
      <c r="C75" s="64" t="s">
        <v>712</v>
      </c>
      <c r="D75" s="64" t="s">
        <v>27</v>
      </c>
      <c r="E75" s="65">
        <v>18120610033</v>
      </c>
      <c r="F75" s="64" t="s">
        <v>85</v>
      </c>
      <c r="G75" s="65">
        <v>77</v>
      </c>
      <c r="H75" s="65">
        <v>70</v>
      </c>
      <c r="I75" s="60">
        <f t="shared" si="6"/>
        <v>147</v>
      </c>
      <c r="J75" s="64">
        <v>9678938511</v>
      </c>
      <c r="K75" s="58" t="s">
        <v>169</v>
      </c>
      <c r="L75" s="55" t="s">
        <v>173</v>
      </c>
      <c r="M75" s="55">
        <v>9957123661</v>
      </c>
      <c r="N75" s="18" t="s">
        <v>711</v>
      </c>
      <c r="O75" s="18">
        <v>9854157837</v>
      </c>
      <c r="P75" s="24">
        <v>43547</v>
      </c>
      <c r="Q75" s="18" t="s">
        <v>108</v>
      </c>
      <c r="R75" s="18">
        <v>10</v>
      </c>
      <c r="S75" s="18" t="s">
        <v>150</v>
      </c>
      <c r="T75" s="18"/>
    </row>
    <row r="76" spans="1:20">
      <c r="A76" s="4">
        <v>72</v>
      </c>
      <c r="B76" s="17" t="s">
        <v>67</v>
      </c>
      <c r="C76" s="64" t="s">
        <v>169</v>
      </c>
      <c r="D76" s="64" t="s">
        <v>27</v>
      </c>
      <c r="E76" s="65">
        <v>18120610034</v>
      </c>
      <c r="F76" s="64" t="s">
        <v>85</v>
      </c>
      <c r="G76" s="65">
        <v>56</v>
      </c>
      <c r="H76" s="65">
        <v>55</v>
      </c>
      <c r="I76" s="60">
        <f t="shared" si="6"/>
        <v>111</v>
      </c>
      <c r="J76" s="64">
        <v>9954391225</v>
      </c>
      <c r="K76" s="58" t="s">
        <v>169</v>
      </c>
      <c r="L76" s="55" t="s">
        <v>173</v>
      </c>
      <c r="M76" s="55">
        <v>9957123661</v>
      </c>
      <c r="N76" s="18" t="s">
        <v>711</v>
      </c>
      <c r="O76" s="18">
        <v>9854157837</v>
      </c>
      <c r="P76" s="24">
        <v>43549</v>
      </c>
      <c r="Q76" s="18" t="s">
        <v>109</v>
      </c>
      <c r="R76" s="18">
        <v>10</v>
      </c>
      <c r="S76" s="18" t="s">
        <v>150</v>
      </c>
      <c r="T76" s="18"/>
    </row>
    <row r="77" spans="1:20">
      <c r="A77" s="4">
        <v>73</v>
      </c>
      <c r="B77" s="17" t="s">
        <v>67</v>
      </c>
      <c r="C77" s="64" t="s">
        <v>720</v>
      </c>
      <c r="D77" s="64" t="s">
        <v>27</v>
      </c>
      <c r="E77" s="65">
        <v>18120610036</v>
      </c>
      <c r="F77" s="64" t="s">
        <v>85</v>
      </c>
      <c r="G77" s="65">
        <v>45</v>
      </c>
      <c r="H77" s="65">
        <v>45</v>
      </c>
      <c r="I77" s="60">
        <f t="shared" si="6"/>
        <v>90</v>
      </c>
      <c r="J77" s="64">
        <v>9954940250</v>
      </c>
      <c r="K77" s="58" t="s">
        <v>169</v>
      </c>
      <c r="L77" s="55" t="s">
        <v>173</v>
      </c>
      <c r="M77" s="55">
        <v>9957123661</v>
      </c>
      <c r="N77" s="18" t="s">
        <v>711</v>
      </c>
      <c r="O77" s="18">
        <v>9854157837</v>
      </c>
      <c r="P77" s="24">
        <v>43550</v>
      </c>
      <c r="Q77" s="18" t="s">
        <v>104</v>
      </c>
      <c r="R77" s="18">
        <v>10</v>
      </c>
      <c r="S77" s="18" t="s">
        <v>150</v>
      </c>
      <c r="T77" s="18"/>
    </row>
    <row r="78" spans="1:20">
      <c r="A78" s="4">
        <v>74</v>
      </c>
      <c r="B78" s="17" t="s">
        <v>67</v>
      </c>
      <c r="C78" s="64" t="s">
        <v>720</v>
      </c>
      <c r="D78" s="64" t="s">
        <v>29</v>
      </c>
      <c r="E78" s="65">
        <v>164</v>
      </c>
      <c r="F78" s="64" t="s">
        <v>84</v>
      </c>
      <c r="G78" s="65">
        <v>60</v>
      </c>
      <c r="H78" s="65">
        <v>55</v>
      </c>
      <c r="I78" s="60">
        <f t="shared" si="6"/>
        <v>115</v>
      </c>
      <c r="J78" s="64">
        <v>7896515826</v>
      </c>
      <c r="K78" s="58" t="s">
        <v>169</v>
      </c>
      <c r="L78" s="55" t="s">
        <v>173</v>
      </c>
      <c r="M78" s="55">
        <v>9957123661</v>
      </c>
      <c r="N78" s="18" t="s">
        <v>711</v>
      </c>
      <c r="O78" s="18">
        <v>9854157837</v>
      </c>
      <c r="P78" s="24">
        <v>43550</v>
      </c>
      <c r="Q78" s="18" t="s">
        <v>104</v>
      </c>
      <c r="R78" s="18">
        <v>11</v>
      </c>
      <c r="S78" s="18" t="s">
        <v>150</v>
      </c>
      <c r="T78" s="18"/>
    </row>
    <row r="79" spans="1:20">
      <c r="A79" s="4">
        <v>75</v>
      </c>
      <c r="B79" s="17" t="s">
        <v>67</v>
      </c>
      <c r="C79" s="64" t="s">
        <v>796</v>
      </c>
      <c r="D79" s="64" t="s">
        <v>27</v>
      </c>
      <c r="E79" s="65">
        <v>18120610037</v>
      </c>
      <c r="F79" s="64" t="s">
        <v>88</v>
      </c>
      <c r="G79" s="65">
        <v>25</v>
      </c>
      <c r="H79" s="65">
        <v>27</v>
      </c>
      <c r="I79" s="60">
        <f t="shared" si="6"/>
        <v>52</v>
      </c>
      <c r="J79" s="64">
        <v>9101602734</v>
      </c>
      <c r="K79" s="58" t="s">
        <v>169</v>
      </c>
      <c r="L79" s="55" t="s">
        <v>173</v>
      </c>
      <c r="M79" s="55">
        <v>9957123661</v>
      </c>
      <c r="N79" s="18" t="s">
        <v>711</v>
      </c>
      <c r="O79" s="18">
        <v>9854157837</v>
      </c>
      <c r="P79" s="24">
        <v>43551</v>
      </c>
      <c r="Q79" s="18" t="s">
        <v>105</v>
      </c>
      <c r="R79" s="18">
        <v>11</v>
      </c>
      <c r="S79" s="18" t="s">
        <v>150</v>
      </c>
      <c r="T79" s="18"/>
    </row>
    <row r="80" spans="1:20">
      <c r="A80" s="4">
        <v>76</v>
      </c>
      <c r="B80" s="17" t="s">
        <v>67</v>
      </c>
      <c r="C80" s="64" t="s">
        <v>721</v>
      </c>
      <c r="D80" s="64" t="s">
        <v>29</v>
      </c>
      <c r="E80" s="65">
        <v>170</v>
      </c>
      <c r="F80" s="64" t="s">
        <v>84</v>
      </c>
      <c r="G80" s="65">
        <v>73</v>
      </c>
      <c r="H80" s="65">
        <v>64</v>
      </c>
      <c r="I80" s="60">
        <f t="shared" si="6"/>
        <v>137</v>
      </c>
      <c r="J80" s="64">
        <v>7896966948</v>
      </c>
      <c r="K80" s="58" t="s">
        <v>169</v>
      </c>
      <c r="L80" s="55" t="s">
        <v>173</v>
      </c>
      <c r="M80" s="55">
        <v>9957123661</v>
      </c>
      <c r="N80" s="18" t="s">
        <v>711</v>
      </c>
      <c r="O80" s="18">
        <v>9854157837</v>
      </c>
      <c r="P80" s="24">
        <v>43552</v>
      </c>
      <c r="Q80" s="18" t="s">
        <v>106</v>
      </c>
      <c r="R80" s="18">
        <v>11</v>
      </c>
      <c r="S80" s="18" t="s">
        <v>150</v>
      </c>
      <c r="T80" s="18"/>
    </row>
    <row r="81" spans="1:20">
      <c r="A81" s="4">
        <v>77</v>
      </c>
      <c r="B81" s="17" t="s">
        <v>67</v>
      </c>
      <c r="C81" s="64" t="s">
        <v>721</v>
      </c>
      <c r="D81" s="64" t="s">
        <v>27</v>
      </c>
      <c r="E81" s="65">
        <v>18120610038</v>
      </c>
      <c r="F81" s="64" t="s">
        <v>85</v>
      </c>
      <c r="G81" s="65">
        <v>60</v>
      </c>
      <c r="H81" s="65">
        <v>45</v>
      </c>
      <c r="I81" s="60">
        <f t="shared" si="6"/>
        <v>105</v>
      </c>
      <c r="J81" s="64">
        <v>7896966948</v>
      </c>
      <c r="K81" s="58" t="s">
        <v>169</v>
      </c>
      <c r="L81" s="55" t="s">
        <v>173</v>
      </c>
      <c r="M81" s="55">
        <v>9957123661</v>
      </c>
      <c r="N81" s="18" t="s">
        <v>711</v>
      </c>
      <c r="O81" s="18">
        <v>9854157837</v>
      </c>
      <c r="P81" s="24">
        <v>43552</v>
      </c>
      <c r="Q81" s="18" t="s">
        <v>106</v>
      </c>
      <c r="R81" s="18">
        <v>11</v>
      </c>
      <c r="S81" s="18" t="s">
        <v>150</v>
      </c>
      <c r="T81" s="18"/>
    </row>
    <row r="82" spans="1:20">
      <c r="A82" s="4">
        <v>78</v>
      </c>
      <c r="B82" s="17" t="s">
        <v>67</v>
      </c>
      <c r="C82" s="64" t="s">
        <v>797</v>
      </c>
      <c r="D82" s="64" t="s">
        <v>27</v>
      </c>
      <c r="E82" s="65">
        <v>18120610040</v>
      </c>
      <c r="F82" s="64" t="s">
        <v>85</v>
      </c>
      <c r="G82" s="65">
        <v>53</v>
      </c>
      <c r="H82" s="65">
        <v>48</v>
      </c>
      <c r="I82" s="60">
        <f t="shared" si="6"/>
        <v>101</v>
      </c>
      <c r="J82" s="64">
        <v>5859494403</v>
      </c>
      <c r="K82" s="58" t="s">
        <v>169</v>
      </c>
      <c r="L82" s="58" t="s">
        <v>170</v>
      </c>
      <c r="M82" s="58">
        <v>9957123661</v>
      </c>
      <c r="N82" s="58" t="s">
        <v>798</v>
      </c>
      <c r="O82" s="58">
        <v>9613003586</v>
      </c>
      <c r="P82" s="24">
        <v>43553</v>
      </c>
      <c r="Q82" s="18" t="s">
        <v>107</v>
      </c>
      <c r="R82" s="18">
        <v>11</v>
      </c>
      <c r="S82" s="18" t="s">
        <v>150</v>
      </c>
      <c r="T82" s="18"/>
    </row>
    <row r="83" spans="1:20">
      <c r="A83" s="4">
        <v>79</v>
      </c>
      <c r="B83" s="17" t="s">
        <v>67</v>
      </c>
      <c r="C83" s="64" t="s">
        <v>799</v>
      </c>
      <c r="D83" s="64" t="s">
        <v>27</v>
      </c>
      <c r="E83" s="65">
        <v>18120610111</v>
      </c>
      <c r="F83" s="64" t="s">
        <v>88</v>
      </c>
      <c r="G83" s="65">
        <v>37</v>
      </c>
      <c r="H83" s="65">
        <v>24</v>
      </c>
      <c r="I83" s="60">
        <f>H83+G83</f>
        <v>61</v>
      </c>
      <c r="J83" s="64">
        <v>9101865655</v>
      </c>
      <c r="K83" s="58" t="s">
        <v>169</v>
      </c>
      <c r="L83" s="58" t="s">
        <v>170</v>
      </c>
      <c r="M83" s="58">
        <v>9957123661</v>
      </c>
      <c r="N83" s="58" t="s">
        <v>798</v>
      </c>
      <c r="O83" s="58">
        <v>9613003586</v>
      </c>
      <c r="P83" s="24">
        <v>43553</v>
      </c>
      <c r="Q83" s="18" t="s">
        <v>107</v>
      </c>
      <c r="R83" s="18">
        <v>21</v>
      </c>
      <c r="S83" s="18" t="s">
        <v>150</v>
      </c>
      <c r="T83" s="18"/>
    </row>
    <row r="84" spans="1:20">
      <c r="A84" s="4">
        <v>80</v>
      </c>
      <c r="B84" s="17" t="s">
        <v>67</v>
      </c>
      <c r="C84" s="58" t="s">
        <v>800</v>
      </c>
      <c r="D84" s="58" t="s">
        <v>27</v>
      </c>
      <c r="E84" s="59">
        <v>18120609302</v>
      </c>
      <c r="F84" s="58" t="s">
        <v>85</v>
      </c>
      <c r="G84" s="59">
        <v>35</v>
      </c>
      <c r="H84" s="59">
        <v>46</v>
      </c>
      <c r="I84" s="60">
        <f t="shared" ref="I84" si="7">+G84+H84</f>
        <v>81</v>
      </c>
      <c r="J84" s="58">
        <v>9613697049</v>
      </c>
      <c r="K84" s="58" t="s">
        <v>801</v>
      </c>
      <c r="L84" s="58" t="s">
        <v>170</v>
      </c>
      <c r="M84" s="58">
        <v>9957123661</v>
      </c>
      <c r="N84" s="58" t="s">
        <v>798</v>
      </c>
      <c r="O84" s="58">
        <v>9613003586</v>
      </c>
      <c r="P84" s="24">
        <v>43554</v>
      </c>
      <c r="Q84" s="18" t="s">
        <v>108</v>
      </c>
      <c r="R84" s="18">
        <v>21</v>
      </c>
      <c r="S84" s="18" t="s">
        <v>150</v>
      </c>
      <c r="T84" s="18"/>
    </row>
    <row r="85" spans="1:20">
      <c r="A85" s="4">
        <v>81</v>
      </c>
      <c r="B85" s="17" t="s">
        <v>67</v>
      </c>
      <c r="C85" s="58" t="s">
        <v>800</v>
      </c>
      <c r="D85" s="58" t="s">
        <v>27</v>
      </c>
      <c r="E85" s="59">
        <v>18120609302</v>
      </c>
      <c r="F85" s="58" t="s">
        <v>85</v>
      </c>
      <c r="G85" s="59">
        <v>35</v>
      </c>
      <c r="H85" s="59">
        <v>46</v>
      </c>
      <c r="I85" s="60">
        <f t="shared" ref="I85" si="8">+G85+H85</f>
        <v>81</v>
      </c>
      <c r="J85" s="58">
        <v>9613697049</v>
      </c>
      <c r="K85" s="58" t="s">
        <v>801</v>
      </c>
      <c r="L85" s="58" t="s">
        <v>170</v>
      </c>
      <c r="M85" s="58">
        <v>9957123661</v>
      </c>
      <c r="N85" s="58" t="s">
        <v>798</v>
      </c>
      <c r="O85" s="58">
        <v>9613003586</v>
      </c>
      <c r="P85" s="24">
        <v>43554</v>
      </c>
      <c r="Q85" s="18" t="s">
        <v>108</v>
      </c>
      <c r="R85" s="18">
        <v>21</v>
      </c>
      <c r="S85" s="18" t="s">
        <v>150</v>
      </c>
      <c r="T85" s="18"/>
    </row>
    <row r="86" spans="1:20">
      <c r="A86" s="4">
        <v>82</v>
      </c>
      <c r="B86" s="17"/>
      <c r="C86" s="58"/>
      <c r="D86" s="58"/>
      <c r="E86" s="59"/>
      <c r="F86" s="58"/>
      <c r="G86" s="59"/>
      <c r="H86" s="59"/>
      <c r="I86" s="62"/>
      <c r="J86" s="58"/>
      <c r="K86" s="58"/>
      <c r="L86" s="58"/>
      <c r="M86" s="58"/>
      <c r="N86" s="58"/>
      <c r="O86" s="58"/>
      <c r="P86" s="24"/>
      <c r="Q86" s="18"/>
      <c r="R86" s="18"/>
      <c r="S86" s="18"/>
      <c r="T86" s="18"/>
    </row>
    <row r="87" spans="1:20">
      <c r="A87" s="4">
        <v>83</v>
      </c>
      <c r="B87" s="17"/>
      <c r="C87" s="58"/>
      <c r="D87" s="58"/>
      <c r="E87" s="59"/>
      <c r="F87" s="58"/>
      <c r="G87" s="59"/>
      <c r="H87" s="59"/>
      <c r="I87" s="62"/>
      <c r="J87" s="58"/>
      <c r="K87" s="58"/>
      <c r="L87" s="58"/>
      <c r="M87" s="58"/>
      <c r="N87" s="58"/>
      <c r="O87" s="58"/>
      <c r="P87" s="24"/>
      <c r="Q87" s="18"/>
      <c r="R87" s="18"/>
      <c r="S87" s="18"/>
      <c r="T87" s="18"/>
    </row>
    <row r="88" spans="1:20">
      <c r="A88" s="4">
        <v>84</v>
      </c>
      <c r="B88" s="17"/>
      <c r="C88" s="58"/>
      <c r="D88" s="58"/>
      <c r="E88" s="59"/>
      <c r="F88" s="58"/>
      <c r="G88" s="59"/>
      <c r="H88" s="59"/>
      <c r="I88" s="62"/>
      <c r="J88" s="58"/>
      <c r="K88" s="58"/>
      <c r="L88" s="58"/>
      <c r="M88" s="58"/>
      <c r="N88" s="58"/>
      <c r="O88" s="58"/>
      <c r="P88" s="24"/>
      <c r="Q88" s="18"/>
      <c r="R88" s="18"/>
      <c r="S88" s="18"/>
      <c r="T88" s="18"/>
    </row>
    <row r="89" spans="1:20">
      <c r="A89" s="4">
        <v>85</v>
      </c>
      <c r="B89" s="17"/>
      <c r="C89" s="58"/>
      <c r="D89" s="58"/>
      <c r="E89" s="59"/>
      <c r="F89" s="58"/>
      <c r="G89" s="59"/>
      <c r="H89" s="59"/>
      <c r="I89" s="62"/>
      <c r="J89" s="58"/>
      <c r="K89" s="58"/>
      <c r="L89" s="58"/>
      <c r="M89" s="58"/>
      <c r="N89" s="58"/>
      <c r="O89" s="58"/>
      <c r="P89" s="24"/>
      <c r="Q89" s="18"/>
      <c r="R89" s="18"/>
      <c r="S89" s="18"/>
      <c r="T89" s="18"/>
    </row>
    <row r="90" spans="1:20">
      <c r="A90" s="4">
        <v>86</v>
      </c>
      <c r="B90" s="17"/>
      <c r="C90" s="58"/>
      <c r="D90" s="58"/>
      <c r="E90" s="59"/>
      <c r="F90" s="58"/>
      <c r="G90" s="59"/>
      <c r="H90" s="59"/>
      <c r="I90" s="62"/>
      <c r="J90" s="58"/>
      <c r="K90" s="58"/>
      <c r="L90" s="58"/>
      <c r="M90" s="58"/>
      <c r="N90" s="58"/>
      <c r="O90" s="58"/>
      <c r="P90" s="24"/>
      <c r="Q90" s="18"/>
      <c r="R90" s="18"/>
      <c r="S90" s="18"/>
      <c r="T90" s="18"/>
    </row>
    <row r="91" spans="1:20">
      <c r="A91" s="4">
        <v>87</v>
      </c>
      <c r="B91" s="17"/>
      <c r="C91" s="51"/>
      <c r="D91" s="51"/>
      <c r="E91" s="52"/>
      <c r="F91" s="51"/>
      <c r="G91" s="51"/>
      <c r="H91" s="51"/>
      <c r="I91" s="53"/>
      <c r="J91" s="51"/>
      <c r="K91" s="51"/>
      <c r="L91" s="51"/>
      <c r="M91" s="51"/>
      <c r="N91" s="51"/>
      <c r="O91" s="51"/>
      <c r="P91" s="24"/>
      <c r="Q91" s="18"/>
      <c r="R91" s="18"/>
      <c r="S91" s="18"/>
      <c r="T91" s="18"/>
    </row>
    <row r="92" spans="1:20">
      <c r="A92" s="4">
        <v>88</v>
      </c>
      <c r="B92" s="17"/>
      <c r="C92" s="18"/>
      <c r="D92" s="18"/>
      <c r="E92" s="19"/>
      <c r="F92" s="18"/>
      <c r="G92" s="19"/>
      <c r="H92" s="19"/>
      <c r="I92" s="17"/>
      <c r="J92" s="18"/>
      <c r="K92" s="18"/>
      <c r="L92" s="18"/>
      <c r="M92" s="18"/>
      <c r="N92" s="18"/>
      <c r="O92" s="18"/>
      <c r="P92" s="24"/>
      <c r="Q92" s="18"/>
      <c r="R92" s="18"/>
      <c r="S92" s="18"/>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c r="J95" s="18"/>
      <c r="K95" s="18"/>
      <c r="L95" s="18"/>
      <c r="M95" s="18"/>
      <c r="N95" s="18"/>
      <c r="O95" s="18"/>
      <c r="P95" s="24"/>
      <c r="Q95" s="18"/>
      <c r="R95" s="18"/>
      <c r="S95" s="18"/>
      <c r="T95" s="18"/>
    </row>
    <row r="96" spans="1:20">
      <c r="A96" s="4">
        <v>92</v>
      </c>
      <c r="B96" s="17"/>
      <c r="C96" s="58"/>
      <c r="D96" s="58"/>
      <c r="E96" s="59"/>
      <c r="F96" s="58"/>
      <c r="G96" s="59"/>
      <c r="H96" s="59"/>
      <c r="I96" s="62"/>
      <c r="J96" s="58"/>
      <c r="K96" s="58"/>
      <c r="L96" s="58"/>
      <c r="M96" s="58"/>
      <c r="N96" s="58"/>
      <c r="O96" s="58"/>
      <c r="P96" s="24"/>
      <c r="Q96" s="18"/>
      <c r="R96" s="18"/>
      <c r="S96" s="18"/>
      <c r="T96" s="18"/>
    </row>
    <row r="97" spans="1:20">
      <c r="A97" s="4">
        <v>93</v>
      </c>
      <c r="B97" s="17"/>
      <c r="C97" s="58"/>
      <c r="D97" s="58"/>
      <c r="E97" s="59"/>
      <c r="F97" s="58"/>
      <c r="G97" s="59"/>
      <c r="H97" s="59"/>
      <c r="I97" s="62"/>
      <c r="J97" s="58"/>
      <c r="K97" s="58"/>
      <c r="L97" s="58"/>
      <c r="M97" s="58"/>
      <c r="N97" s="58"/>
      <c r="O97" s="58"/>
      <c r="P97" s="24"/>
      <c r="Q97" s="18"/>
      <c r="R97" s="18"/>
      <c r="S97" s="18"/>
      <c r="T97" s="18"/>
    </row>
    <row r="98" spans="1:20">
      <c r="A98" s="4">
        <v>94</v>
      </c>
      <c r="B98" s="17"/>
      <c r="C98" s="58"/>
      <c r="D98" s="58"/>
      <c r="E98" s="59"/>
      <c r="F98" s="58"/>
      <c r="G98" s="59"/>
      <c r="H98" s="59"/>
      <c r="I98" s="62"/>
      <c r="J98" s="58"/>
      <c r="K98" s="58"/>
      <c r="L98" s="58"/>
      <c r="M98" s="58"/>
      <c r="N98" s="58"/>
      <c r="O98" s="58"/>
      <c r="P98" s="24"/>
      <c r="Q98" s="18"/>
      <c r="R98" s="18"/>
      <c r="S98" s="18"/>
      <c r="T98" s="18"/>
    </row>
    <row r="99" spans="1:20">
      <c r="A99" s="4">
        <v>95</v>
      </c>
      <c r="B99" s="17"/>
      <c r="C99" s="58"/>
      <c r="D99" s="58"/>
      <c r="E99" s="59"/>
      <c r="F99" s="58"/>
      <c r="G99" s="59"/>
      <c r="H99" s="59"/>
      <c r="I99" s="62"/>
      <c r="J99" s="58"/>
      <c r="K99" s="58"/>
      <c r="L99" s="58"/>
      <c r="M99" s="58"/>
      <c r="N99" s="58"/>
      <c r="O99" s="58"/>
      <c r="P99" s="24"/>
      <c r="Q99" s="18"/>
      <c r="R99" s="18"/>
      <c r="S99" s="18"/>
      <c r="T99" s="18"/>
    </row>
    <row r="100" spans="1:20">
      <c r="A100" s="4">
        <v>96</v>
      </c>
      <c r="B100" s="17"/>
      <c r="C100" s="58"/>
      <c r="D100" s="58"/>
      <c r="E100" s="59"/>
      <c r="F100" s="58"/>
      <c r="G100" s="59"/>
      <c r="H100" s="59"/>
      <c r="I100" s="62"/>
      <c r="J100" s="58"/>
      <c r="K100" s="58"/>
      <c r="L100" s="58"/>
      <c r="M100" s="58"/>
      <c r="N100" s="58"/>
      <c r="O100" s="58"/>
      <c r="P100" s="24"/>
      <c r="Q100" s="18"/>
      <c r="R100" s="18"/>
      <c r="S100" s="18"/>
      <c r="T100" s="18"/>
    </row>
    <row r="101" spans="1:20">
      <c r="A101" s="4">
        <v>97</v>
      </c>
      <c r="B101" s="17"/>
      <c r="C101" s="58"/>
      <c r="D101" s="58"/>
      <c r="E101" s="59"/>
      <c r="F101" s="58"/>
      <c r="G101" s="59"/>
      <c r="H101" s="59"/>
      <c r="I101" s="62"/>
      <c r="J101" s="58"/>
      <c r="K101" s="58"/>
      <c r="L101" s="58"/>
      <c r="M101" s="58"/>
      <c r="N101" s="58"/>
      <c r="O101" s="58"/>
      <c r="P101" s="24"/>
      <c r="Q101" s="18"/>
      <c r="R101" s="18"/>
      <c r="S101" s="18"/>
      <c r="T101" s="18"/>
    </row>
    <row r="102" spans="1:20">
      <c r="A102" s="4">
        <v>98</v>
      </c>
      <c r="B102" s="17"/>
      <c r="C102" s="58"/>
      <c r="D102" s="58"/>
      <c r="E102" s="59"/>
      <c r="F102" s="58"/>
      <c r="G102" s="59"/>
      <c r="H102" s="59"/>
      <c r="I102" s="62"/>
      <c r="J102" s="58"/>
      <c r="K102" s="58"/>
      <c r="L102" s="58"/>
      <c r="M102" s="58"/>
      <c r="N102" s="58"/>
      <c r="O102" s="58"/>
      <c r="P102" s="24"/>
      <c r="Q102" s="18"/>
      <c r="R102" s="18"/>
      <c r="S102" s="18"/>
      <c r="T102" s="18"/>
    </row>
    <row r="103" spans="1:20">
      <c r="A103" s="4">
        <v>99</v>
      </c>
      <c r="B103" s="17"/>
      <c r="C103" s="58"/>
      <c r="D103" s="58"/>
      <c r="E103" s="59"/>
      <c r="F103" s="58"/>
      <c r="G103" s="59"/>
      <c r="H103" s="59"/>
      <c r="I103" s="62"/>
      <c r="J103" s="58"/>
      <c r="K103" s="58"/>
      <c r="L103" s="58"/>
      <c r="M103" s="58"/>
      <c r="N103" s="58"/>
      <c r="O103" s="58"/>
      <c r="P103" s="24"/>
      <c r="Q103" s="18"/>
      <c r="R103" s="18"/>
      <c r="S103" s="18"/>
      <c r="T103" s="18"/>
    </row>
    <row r="104" spans="1:20">
      <c r="A104" s="4">
        <v>100</v>
      </c>
      <c r="B104" s="17"/>
      <c r="C104" s="58"/>
      <c r="D104" s="58"/>
      <c r="E104" s="59"/>
      <c r="F104" s="58"/>
      <c r="G104" s="59"/>
      <c r="H104" s="59"/>
      <c r="I104" s="62"/>
      <c r="J104" s="58"/>
      <c r="K104" s="58"/>
      <c r="L104" s="58"/>
      <c r="M104" s="58"/>
      <c r="N104" s="58"/>
      <c r="O104" s="58"/>
      <c r="P104" s="24"/>
      <c r="Q104" s="18"/>
      <c r="R104" s="18"/>
      <c r="S104" s="18"/>
      <c r="T104" s="18"/>
    </row>
    <row r="105" spans="1:20">
      <c r="A105" s="4">
        <v>101</v>
      </c>
      <c r="B105" s="17"/>
      <c r="C105" s="18"/>
      <c r="D105" s="18"/>
      <c r="E105" s="19"/>
      <c r="F105" s="18"/>
      <c r="G105" s="19"/>
      <c r="H105" s="19"/>
      <c r="I105" s="17"/>
      <c r="J105" s="18"/>
      <c r="K105" s="58"/>
      <c r="L105" s="58"/>
      <c r="M105" s="58"/>
      <c r="N105" s="18"/>
      <c r="O105" s="18"/>
      <c r="P105" s="24"/>
      <c r="Q105" s="18"/>
      <c r="R105" s="18"/>
      <c r="S105" s="18"/>
      <c r="T105" s="18"/>
    </row>
    <row r="106" spans="1:20">
      <c r="A106" s="4">
        <v>102</v>
      </c>
      <c r="B106" s="17"/>
      <c r="C106" s="18"/>
      <c r="D106" s="18"/>
      <c r="E106" s="19"/>
      <c r="F106" s="18"/>
      <c r="G106" s="19"/>
      <c r="H106" s="19"/>
      <c r="I106" s="17"/>
      <c r="J106" s="18"/>
      <c r="K106" s="58"/>
      <c r="L106" s="58"/>
      <c r="M106" s="58"/>
      <c r="N106" s="18"/>
      <c r="O106" s="18"/>
      <c r="P106" s="24"/>
      <c r="Q106" s="18"/>
      <c r="R106" s="18"/>
      <c r="S106" s="18"/>
      <c r="T106" s="18"/>
    </row>
    <row r="107" spans="1:20">
      <c r="A107" s="4">
        <v>103</v>
      </c>
      <c r="B107" s="17"/>
      <c r="C107" s="18"/>
      <c r="D107" s="18"/>
      <c r="E107" s="19"/>
      <c r="F107" s="18"/>
      <c r="G107" s="19"/>
      <c r="H107" s="19"/>
      <c r="I107" s="17"/>
      <c r="J107" s="18"/>
      <c r="K107" s="58"/>
      <c r="L107" s="58"/>
      <c r="M107" s="58"/>
      <c r="N107" s="18"/>
      <c r="O107" s="18"/>
      <c r="P107" s="24"/>
      <c r="Q107" s="18"/>
      <c r="R107" s="18"/>
      <c r="S107" s="18"/>
      <c r="T107" s="18"/>
    </row>
    <row r="108" spans="1:20">
      <c r="A108" s="4">
        <v>104</v>
      </c>
      <c r="B108" s="17"/>
      <c r="C108" s="18"/>
      <c r="D108" s="18"/>
      <c r="E108" s="19"/>
      <c r="F108" s="18"/>
      <c r="G108" s="19"/>
      <c r="H108" s="19"/>
      <c r="I108" s="17"/>
      <c r="J108" s="18"/>
      <c r="K108" s="58"/>
      <c r="L108" s="58"/>
      <c r="M108" s="58"/>
      <c r="N108" s="18"/>
      <c r="O108" s="18"/>
      <c r="P108" s="24"/>
      <c r="Q108" s="18"/>
      <c r="R108" s="18"/>
      <c r="S108" s="18"/>
      <c r="T108" s="18"/>
    </row>
    <row r="109" spans="1:20">
      <c r="A109" s="4">
        <v>105</v>
      </c>
      <c r="B109" s="17"/>
      <c r="C109" s="18"/>
      <c r="D109" s="18"/>
      <c r="E109" s="19"/>
      <c r="F109" s="18"/>
      <c r="G109" s="19"/>
      <c r="H109" s="19"/>
      <c r="I109" s="17"/>
      <c r="J109" s="18"/>
      <c r="K109" s="58"/>
      <c r="L109" s="58"/>
      <c r="M109" s="58"/>
      <c r="N109" s="18"/>
      <c r="O109" s="18"/>
      <c r="P109" s="24"/>
      <c r="Q109" s="18"/>
      <c r="R109" s="18"/>
      <c r="S109" s="18"/>
      <c r="T109" s="18"/>
    </row>
    <row r="110" spans="1:20">
      <c r="A110" s="4">
        <v>106</v>
      </c>
      <c r="B110" s="17"/>
      <c r="C110" s="18"/>
      <c r="D110" s="18"/>
      <c r="E110" s="19"/>
      <c r="F110" s="18"/>
      <c r="G110" s="19"/>
      <c r="H110" s="19"/>
      <c r="I110" s="17"/>
      <c r="J110" s="18"/>
      <c r="K110" s="58"/>
      <c r="L110" s="58"/>
      <c r="M110" s="58"/>
      <c r="N110" s="18"/>
      <c r="O110" s="18"/>
      <c r="P110" s="24"/>
      <c r="Q110" s="18"/>
      <c r="R110" s="18"/>
      <c r="S110" s="18"/>
      <c r="T110" s="18"/>
    </row>
    <row r="111" spans="1:20">
      <c r="A111" s="4">
        <v>107</v>
      </c>
      <c r="B111" s="17"/>
      <c r="C111" s="18"/>
      <c r="D111" s="18"/>
      <c r="E111" s="19"/>
      <c r="F111" s="18"/>
      <c r="G111" s="19"/>
      <c r="H111" s="19"/>
      <c r="I111" s="17"/>
      <c r="J111" s="18"/>
      <c r="K111" s="58"/>
      <c r="L111" s="58"/>
      <c r="M111" s="58"/>
      <c r="N111" s="18"/>
      <c r="O111" s="18"/>
      <c r="P111" s="24"/>
      <c r="Q111" s="18"/>
      <c r="R111" s="18"/>
      <c r="S111" s="18"/>
      <c r="T111" s="18"/>
    </row>
    <row r="112" spans="1:20">
      <c r="A112" s="4">
        <v>108</v>
      </c>
      <c r="B112" s="17"/>
      <c r="C112" s="18"/>
      <c r="D112" s="18"/>
      <c r="E112" s="19"/>
      <c r="F112" s="18"/>
      <c r="G112" s="19"/>
      <c r="H112" s="19"/>
      <c r="I112" s="17"/>
      <c r="J112" s="18"/>
      <c r="K112" s="58"/>
      <c r="L112" s="58"/>
      <c r="M112" s="58"/>
      <c r="N112" s="18"/>
      <c r="O112" s="18"/>
      <c r="P112" s="24"/>
      <c r="Q112" s="18"/>
      <c r="R112" s="18"/>
      <c r="S112" s="18"/>
      <c r="T112" s="18"/>
    </row>
    <row r="113" spans="1:20">
      <c r="A113" s="4">
        <v>109</v>
      </c>
      <c r="B113" s="17"/>
      <c r="C113" s="18"/>
      <c r="D113" s="18"/>
      <c r="E113" s="19"/>
      <c r="F113" s="18"/>
      <c r="G113" s="19"/>
      <c r="H113" s="19"/>
      <c r="I113" s="17"/>
      <c r="J113" s="18"/>
      <c r="K113" s="58"/>
      <c r="L113" s="58"/>
      <c r="M113" s="58"/>
      <c r="N113" s="18"/>
      <c r="O113" s="18"/>
      <c r="P113" s="24"/>
      <c r="Q113" s="18"/>
      <c r="R113" s="18"/>
      <c r="S113" s="18"/>
      <c r="T113" s="18"/>
    </row>
    <row r="114" spans="1:20">
      <c r="A114" s="4">
        <v>110</v>
      </c>
      <c r="B114" s="17"/>
      <c r="C114" s="18"/>
      <c r="D114" s="18"/>
      <c r="E114" s="19"/>
      <c r="F114" s="18"/>
      <c r="G114" s="19"/>
      <c r="H114" s="19"/>
      <c r="I114" s="17"/>
      <c r="J114" s="18"/>
      <c r="K114" s="58"/>
      <c r="L114" s="58"/>
      <c r="M114" s="58"/>
      <c r="N114" s="18"/>
      <c r="O114" s="18"/>
      <c r="P114" s="24"/>
      <c r="Q114" s="18"/>
      <c r="R114" s="18"/>
      <c r="S114" s="18"/>
      <c r="T114" s="18"/>
    </row>
    <row r="115" spans="1:20">
      <c r="A115" s="4">
        <v>111</v>
      </c>
      <c r="B115" s="17"/>
      <c r="C115" s="18"/>
      <c r="D115" s="18"/>
      <c r="E115" s="19"/>
      <c r="F115" s="18"/>
      <c r="G115" s="19"/>
      <c r="H115" s="19"/>
      <c r="I115" s="17"/>
      <c r="J115" s="18"/>
      <c r="K115" s="58"/>
      <c r="L115" s="58"/>
      <c r="M115" s="58"/>
      <c r="N115" s="18"/>
      <c r="O115" s="18"/>
      <c r="P115" s="24"/>
      <c r="Q115" s="18"/>
      <c r="R115" s="18"/>
      <c r="S115" s="18"/>
      <c r="T115" s="18"/>
    </row>
    <row r="116" spans="1:20">
      <c r="A116" s="4">
        <v>112</v>
      </c>
      <c r="B116" s="17"/>
      <c r="C116" s="18"/>
      <c r="D116" s="18"/>
      <c r="E116" s="19"/>
      <c r="F116" s="18"/>
      <c r="G116" s="19"/>
      <c r="H116" s="19"/>
      <c r="I116" s="17"/>
      <c r="J116" s="18"/>
      <c r="K116" s="58"/>
      <c r="L116" s="58"/>
      <c r="M116" s="58"/>
      <c r="N116" s="18"/>
      <c r="O116" s="18"/>
      <c r="P116" s="24"/>
      <c r="Q116" s="18"/>
      <c r="R116" s="18"/>
      <c r="S116" s="18"/>
      <c r="T116" s="18"/>
    </row>
    <row r="117" spans="1:20">
      <c r="A117" s="4">
        <v>113</v>
      </c>
      <c r="B117" s="17"/>
      <c r="C117" s="58"/>
      <c r="D117" s="58"/>
      <c r="E117" s="78"/>
      <c r="F117" s="58"/>
      <c r="G117" s="65"/>
      <c r="H117" s="65"/>
      <c r="I117" s="71"/>
      <c r="J117" s="58"/>
      <c r="K117" s="18"/>
      <c r="L117" s="18"/>
      <c r="M117" s="18"/>
      <c r="N117" s="18"/>
      <c r="O117" s="18"/>
      <c r="P117" s="24"/>
      <c r="Q117" s="18"/>
      <c r="R117" s="18"/>
      <c r="S117" s="18"/>
      <c r="T117" s="18"/>
    </row>
    <row r="118" spans="1:20">
      <c r="A118" s="4">
        <v>114</v>
      </c>
      <c r="B118" s="17"/>
      <c r="C118" s="78"/>
      <c r="D118" s="58"/>
      <c r="E118" s="78"/>
      <c r="F118" s="58"/>
      <c r="G118" s="65"/>
      <c r="H118" s="65"/>
      <c r="I118" s="71"/>
      <c r="J118" s="58"/>
      <c r="K118" s="18"/>
      <c r="L118" s="18"/>
      <c r="M118" s="18"/>
      <c r="N118" s="18"/>
      <c r="O118" s="18"/>
      <c r="P118" s="24"/>
      <c r="Q118" s="18"/>
      <c r="R118" s="18"/>
      <c r="S118" s="18"/>
      <c r="T118" s="18"/>
    </row>
    <row r="119" spans="1:20">
      <c r="A119" s="4">
        <v>115</v>
      </c>
      <c r="B119" s="17"/>
      <c r="C119" s="58"/>
      <c r="D119" s="58"/>
      <c r="E119" s="59"/>
      <c r="F119" s="58"/>
      <c r="G119" s="65"/>
      <c r="H119" s="65"/>
      <c r="I119" s="71"/>
      <c r="J119" s="58"/>
      <c r="K119" s="18"/>
      <c r="L119" s="18"/>
      <c r="M119" s="18"/>
      <c r="N119" s="18"/>
      <c r="O119" s="18"/>
      <c r="P119" s="24"/>
      <c r="Q119" s="18"/>
      <c r="R119" s="18"/>
      <c r="S119" s="18"/>
      <c r="T119" s="18"/>
    </row>
    <row r="120" spans="1:20">
      <c r="A120" s="4">
        <v>116</v>
      </c>
      <c r="B120" s="17"/>
      <c r="C120" s="58"/>
      <c r="D120" s="58"/>
      <c r="E120" s="78"/>
      <c r="F120" s="58"/>
      <c r="G120" s="65"/>
      <c r="H120" s="65"/>
      <c r="I120" s="71"/>
      <c r="J120" s="58"/>
      <c r="K120" s="18"/>
      <c r="L120" s="18"/>
      <c r="M120" s="18"/>
      <c r="N120" s="18"/>
      <c r="O120" s="18"/>
      <c r="P120" s="24"/>
      <c r="Q120" s="18"/>
      <c r="R120" s="18"/>
      <c r="S120" s="18"/>
      <c r="T120" s="18"/>
    </row>
    <row r="121" spans="1:20">
      <c r="A121" s="4">
        <v>117</v>
      </c>
      <c r="B121" s="17"/>
      <c r="C121" s="58"/>
      <c r="D121" s="58"/>
      <c r="E121" s="78"/>
      <c r="F121" s="58"/>
      <c r="G121" s="65"/>
      <c r="H121" s="65"/>
      <c r="I121" s="71"/>
      <c r="J121" s="58"/>
      <c r="K121" s="18"/>
      <c r="L121" s="18"/>
      <c r="M121" s="18"/>
      <c r="N121" s="18"/>
      <c r="O121" s="18"/>
      <c r="P121" s="24"/>
      <c r="Q121" s="18"/>
      <c r="R121" s="18"/>
      <c r="S121" s="18"/>
      <c r="T121" s="18"/>
    </row>
    <row r="122" spans="1:20">
      <c r="A122" s="4">
        <v>118</v>
      </c>
      <c r="B122" s="17"/>
      <c r="C122" s="58"/>
      <c r="D122" s="58"/>
      <c r="E122" s="59"/>
      <c r="F122" s="58"/>
      <c r="G122" s="65"/>
      <c r="H122" s="65"/>
      <c r="I122" s="71"/>
      <c r="J122" s="58"/>
      <c r="K122" s="18"/>
      <c r="L122" s="18"/>
      <c r="M122" s="18"/>
      <c r="N122" s="18"/>
      <c r="O122" s="18"/>
      <c r="P122" s="24"/>
      <c r="Q122" s="18"/>
      <c r="R122" s="18"/>
      <c r="S122" s="18"/>
      <c r="T122" s="18"/>
    </row>
    <row r="123" spans="1:20">
      <c r="A123" s="4">
        <v>119</v>
      </c>
      <c r="B123" s="17"/>
      <c r="C123" s="58"/>
      <c r="D123" s="58"/>
      <c r="E123" s="59"/>
      <c r="F123" s="58"/>
      <c r="G123" s="65"/>
      <c r="H123" s="65"/>
      <c r="I123" s="71"/>
      <c r="J123" s="58"/>
      <c r="K123" s="18"/>
      <c r="L123" s="18"/>
      <c r="M123" s="18"/>
      <c r="N123" s="18"/>
      <c r="O123" s="18"/>
      <c r="P123" s="24"/>
      <c r="Q123" s="18"/>
      <c r="R123" s="18"/>
      <c r="S123" s="18"/>
      <c r="T123" s="18"/>
    </row>
    <row r="124" spans="1:20">
      <c r="A124" s="4">
        <v>120</v>
      </c>
      <c r="B124" s="17"/>
      <c r="C124" s="58"/>
      <c r="D124" s="58"/>
      <c r="E124" s="59"/>
      <c r="F124" s="58"/>
      <c r="G124" s="65"/>
      <c r="H124" s="65"/>
      <c r="I124" s="71"/>
      <c r="J124" s="58"/>
      <c r="K124" s="18"/>
      <c r="L124" s="18"/>
      <c r="M124" s="18"/>
      <c r="N124" s="18"/>
      <c r="O124" s="18"/>
      <c r="P124" s="24"/>
      <c r="Q124" s="18"/>
      <c r="R124" s="18"/>
      <c r="S124" s="18"/>
      <c r="T124" s="18"/>
    </row>
    <row r="125" spans="1:20">
      <c r="A125" s="4">
        <v>121</v>
      </c>
      <c r="B125" s="17"/>
      <c r="C125" s="58"/>
      <c r="D125" s="58"/>
      <c r="E125" s="59"/>
      <c r="F125" s="58"/>
      <c r="G125" s="65"/>
      <c r="H125" s="65"/>
      <c r="I125" s="71"/>
      <c r="J125" s="58"/>
      <c r="K125" s="18"/>
      <c r="L125" s="18"/>
      <c r="M125" s="18"/>
      <c r="N125" s="18"/>
      <c r="O125" s="18"/>
      <c r="P125" s="24"/>
      <c r="Q125" s="18"/>
      <c r="R125" s="18"/>
      <c r="S125" s="18"/>
      <c r="T125" s="18"/>
    </row>
    <row r="126" spans="1:20">
      <c r="A126" s="4">
        <v>122</v>
      </c>
      <c r="B126" s="17"/>
      <c r="C126" s="58"/>
      <c r="D126" s="58"/>
      <c r="E126" s="78"/>
      <c r="F126" s="58"/>
      <c r="G126" s="65"/>
      <c r="H126" s="65"/>
      <c r="I126" s="71"/>
      <c r="J126" s="58"/>
      <c r="K126" s="18"/>
      <c r="L126" s="18"/>
      <c r="M126" s="18"/>
      <c r="N126" s="18"/>
      <c r="O126" s="18"/>
      <c r="P126" s="24"/>
      <c r="Q126" s="18"/>
      <c r="R126" s="18"/>
      <c r="S126" s="18"/>
      <c r="T126" s="18"/>
    </row>
    <row r="127" spans="1:20">
      <c r="A127" s="4">
        <v>123</v>
      </c>
      <c r="B127" s="17"/>
      <c r="C127" s="58"/>
      <c r="D127" s="58"/>
      <c r="E127" s="59"/>
      <c r="F127" s="58"/>
      <c r="G127" s="65"/>
      <c r="H127" s="65"/>
      <c r="I127" s="71"/>
      <c r="J127" s="58"/>
      <c r="K127" s="18"/>
      <c r="L127" s="18"/>
      <c r="M127" s="18"/>
      <c r="N127" s="18"/>
      <c r="O127" s="18"/>
      <c r="P127" s="24"/>
      <c r="Q127" s="18"/>
      <c r="R127" s="18"/>
      <c r="S127" s="18"/>
      <c r="T127" s="18"/>
    </row>
    <row r="128" spans="1:20">
      <c r="A128" s="4">
        <v>124</v>
      </c>
      <c r="B128" s="17"/>
      <c r="C128" s="58"/>
      <c r="D128" s="58"/>
      <c r="E128" s="78"/>
      <c r="F128" s="58"/>
      <c r="G128" s="65"/>
      <c r="H128" s="65"/>
      <c r="I128" s="71"/>
      <c r="J128" s="58"/>
      <c r="K128" s="18"/>
      <c r="L128" s="18"/>
      <c r="M128" s="18"/>
      <c r="N128" s="18"/>
      <c r="O128" s="18"/>
      <c r="P128" s="24"/>
      <c r="Q128" s="18"/>
      <c r="R128" s="18"/>
      <c r="S128" s="18"/>
      <c r="T128" s="18"/>
    </row>
    <row r="129" spans="1:20">
      <c r="A129" s="4">
        <v>125</v>
      </c>
      <c r="B129" s="17"/>
      <c r="C129" s="58"/>
      <c r="D129" s="58"/>
      <c r="E129" s="78"/>
      <c r="F129" s="58"/>
      <c r="G129" s="65"/>
      <c r="H129" s="65"/>
      <c r="I129" s="71"/>
      <c r="J129" s="58"/>
      <c r="K129" s="18"/>
      <c r="L129" s="18"/>
      <c r="M129" s="18"/>
      <c r="N129" s="18"/>
      <c r="O129" s="18"/>
      <c r="P129" s="24"/>
      <c r="Q129" s="18"/>
      <c r="R129" s="18"/>
      <c r="S129" s="18"/>
      <c r="T129" s="18"/>
    </row>
    <row r="130" spans="1:20">
      <c r="A130" s="4">
        <v>126</v>
      </c>
      <c r="B130" s="17"/>
      <c r="C130" s="58"/>
      <c r="D130" s="58"/>
      <c r="E130" s="78"/>
      <c r="F130" s="58"/>
      <c r="G130" s="65"/>
      <c r="H130" s="65"/>
      <c r="I130" s="71"/>
      <c r="J130" s="5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55"/>
      <c r="M131" s="55"/>
      <c r="N131" s="18"/>
      <c r="O131" s="18"/>
      <c r="P131" s="24"/>
      <c r="Q131" s="18"/>
      <c r="R131" s="18"/>
      <c r="S131" s="18"/>
      <c r="T131" s="18"/>
    </row>
    <row r="132" spans="1:20">
      <c r="A132" s="4">
        <v>128</v>
      </c>
      <c r="B132" s="17"/>
      <c r="C132" s="18"/>
      <c r="D132" s="18"/>
      <c r="E132" s="19"/>
      <c r="F132" s="18"/>
      <c r="G132" s="19"/>
      <c r="H132" s="19"/>
      <c r="I132" s="17"/>
      <c r="J132" s="18"/>
      <c r="K132" s="18"/>
      <c r="L132" s="55"/>
      <c r="M132" s="55"/>
      <c r="N132" s="18"/>
      <c r="O132" s="18"/>
      <c r="P132" s="24"/>
      <c r="Q132" s="18"/>
      <c r="R132" s="18"/>
      <c r="S132" s="18"/>
      <c r="T132" s="18"/>
    </row>
    <row r="133" spans="1:20">
      <c r="A133" s="4">
        <v>129</v>
      </c>
      <c r="B133" s="17"/>
      <c r="C133" s="18"/>
      <c r="D133" s="18"/>
      <c r="E133" s="19"/>
      <c r="F133" s="18"/>
      <c r="G133" s="19"/>
      <c r="H133" s="19"/>
      <c r="I133" s="17"/>
      <c r="J133" s="18"/>
      <c r="K133" s="18"/>
      <c r="L133" s="55"/>
      <c r="M133" s="55"/>
      <c r="N133" s="55"/>
      <c r="O133" s="18"/>
      <c r="P133" s="24"/>
      <c r="Q133" s="18"/>
      <c r="R133" s="18"/>
      <c r="S133" s="18"/>
      <c r="T133" s="18"/>
    </row>
    <row r="134" spans="1:20">
      <c r="A134" s="4">
        <v>130</v>
      </c>
      <c r="B134" s="17"/>
      <c r="C134" s="18"/>
      <c r="D134" s="18"/>
      <c r="E134" s="19"/>
      <c r="F134" s="18"/>
      <c r="G134" s="19"/>
      <c r="H134" s="19"/>
      <c r="I134" s="17"/>
      <c r="J134" s="18"/>
      <c r="K134" s="18"/>
      <c r="L134" s="55"/>
      <c r="M134" s="55"/>
      <c r="N134" s="18"/>
      <c r="O134" s="18"/>
      <c r="P134" s="24"/>
      <c r="Q134" s="18"/>
      <c r="R134" s="18"/>
      <c r="S134" s="18"/>
      <c r="T134" s="18"/>
    </row>
    <row r="135" spans="1:20">
      <c r="A135" s="4">
        <v>131</v>
      </c>
      <c r="B135" s="17"/>
      <c r="C135" s="18"/>
      <c r="D135" s="18"/>
      <c r="E135" s="19"/>
      <c r="F135" s="18"/>
      <c r="G135" s="19"/>
      <c r="H135" s="19"/>
      <c r="I135" s="17"/>
      <c r="J135" s="18"/>
      <c r="K135" s="18"/>
      <c r="L135" s="55"/>
      <c r="M135" s="55"/>
      <c r="N135" s="18"/>
      <c r="O135" s="18"/>
      <c r="P135" s="24"/>
      <c r="Q135" s="18"/>
      <c r="R135" s="18"/>
      <c r="S135" s="18"/>
      <c r="T135" s="18"/>
    </row>
    <row r="136" spans="1:20">
      <c r="A136" s="4">
        <v>132</v>
      </c>
      <c r="B136" s="17"/>
      <c r="C136" s="18"/>
      <c r="D136" s="18"/>
      <c r="E136" s="19"/>
      <c r="F136" s="18"/>
      <c r="G136" s="19"/>
      <c r="H136" s="19"/>
      <c r="I136" s="17"/>
      <c r="J136" s="18"/>
      <c r="K136" s="18"/>
      <c r="L136" s="55"/>
      <c r="M136" s="55"/>
      <c r="N136" s="18"/>
      <c r="O136" s="18"/>
      <c r="P136" s="24"/>
      <c r="Q136" s="18"/>
      <c r="R136" s="18"/>
      <c r="S136" s="18"/>
      <c r="T136" s="18"/>
    </row>
    <row r="137" spans="1:20">
      <c r="A137" s="4">
        <v>133</v>
      </c>
      <c r="B137" s="17"/>
      <c r="C137" s="18"/>
      <c r="D137" s="18"/>
      <c r="E137" s="19"/>
      <c r="F137" s="18"/>
      <c r="G137" s="19"/>
      <c r="H137" s="19"/>
      <c r="I137" s="17"/>
      <c r="J137" s="18"/>
      <c r="K137" s="18"/>
      <c r="L137" s="55"/>
      <c r="M137" s="55"/>
      <c r="N137" s="18"/>
      <c r="O137" s="18"/>
      <c r="P137" s="24"/>
      <c r="Q137" s="18"/>
      <c r="R137" s="18"/>
      <c r="S137" s="18"/>
      <c r="T137" s="18"/>
    </row>
    <row r="138" spans="1:20">
      <c r="A138" s="4">
        <v>134</v>
      </c>
      <c r="B138" s="17"/>
      <c r="C138" s="18"/>
      <c r="D138" s="18"/>
      <c r="E138" s="19"/>
      <c r="F138" s="18"/>
      <c r="G138" s="19"/>
      <c r="H138" s="19"/>
      <c r="I138" s="17"/>
      <c r="J138" s="18"/>
      <c r="K138" s="18"/>
      <c r="L138" s="55"/>
      <c r="M138" s="55"/>
      <c r="N138" s="18"/>
      <c r="O138" s="18"/>
      <c r="P138" s="24"/>
      <c r="Q138" s="18"/>
      <c r="R138" s="18"/>
      <c r="S138" s="18"/>
      <c r="T138" s="18"/>
    </row>
    <row r="139" spans="1:20">
      <c r="A139" s="4">
        <v>135</v>
      </c>
      <c r="B139" s="17"/>
      <c r="C139" s="18"/>
      <c r="D139" s="18"/>
      <c r="E139" s="19"/>
      <c r="F139" s="18"/>
      <c r="G139" s="19"/>
      <c r="H139" s="19"/>
      <c r="I139" s="17"/>
      <c r="J139" s="18"/>
      <c r="K139" s="18"/>
      <c r="L139" s="55"/>
      <c r="M139" s="55"/>
      <c r="N139" s="18"/>
      <c r="O139" s="18"/>
      <c r="P139" s="24"/>
      <c r="Q139" s="18"/>
      <c r="R139" s="18"/>
      <c r="S139" s="18"/>
      <c r="T139" s="18"/>
    </row>
    <row r="140" spans="1:20">
      <c r="A140" s="4">
        <v>136</v>
      </c>
      <c r="B140" s="17"/>
      <c r="C140" s="18"/>
      <c r="D140" s="18"/>
      <c r="E140" s="19"/>
      <c r="F140" s="18"/>
      <c r="G140" s="19"/>
      <c r="H140" s="19"/>
      <c r="I140" s="17"/>
      <c r="J140" s="18"/>
      <c r="K140" s="18"/>
      <c r="L140" s="55"/>
      <c r="M140" s="55"/>
      <c r="N140" s="18"/>
      <c r="O140" s="18"/>
      <c r="P140" s="24"/>
      <c r="Q140" s="18"/>
      <c r="R140" s="18"/>
      <c r="S140" s="18"/>
      <c r="T140" s="18"/>
    </row>
    <row r="141" spans="1:20">
      <c r="A141" s="4">
        <v>137</v>
      </c>
      <c r="B141" s="17"/>
      <c r="C141" s="18"/>
      <c r="D141" s="18"/>
      <c r="E141" s="19"/>
      <c r="F141" s="18"/>
      <c r="G141" s="19"/>
      <c r="H141" s="19"/>
      <c r="I141" s="17"/>
      <c r="J141" s="18"/>
      <c r="K141" s="18"/>
      <c r="L141" s="55"/>
      <c r="M141" s="55"/>
      <c r="N141" s="18"/>
      <c r="O141" s="18"/>
      <c r="P141" s="24"/>
      <c r="Q141" s="18"/>
      <c r="R141" s="18"/>
      <c r="S141" s="18"/>
      <c r="T141" s="18"/>
    </row>
    <row r="142" spans="1:20">
      <c r="A142" s="4">
        <v>138</v>
      </c>
      <c r="B142" s="17"/>
      <c r="C142" s="18"/>
      <c r="D142" s="18"/>
      <c r="E142" s="19"/>
      <c r="F142" s="18"/>
      <c r="G142" s="19"/>
      <c r="H142" s="19"/>
      <c r="I142" s="17"/>
      <c r="J142" s="18"/>
      <c r="K142" s="18"/>
      <c r="L142" s="55"/>
      <c r="M142" s="55"/>
      <c r="N142" s="18"/>
      <c r="O142" s="18"/>
      <c r="P142" s="24"/>
      <c r="Q142" s="18"/>
      <c r="R142" s="18"/>
      <c r="S142" s="18"/>
      <c r="T142" s="18"/>
    </row>
    <row r="143" spans="1:20">
      <c r="A143" s="4">
        <v>139</v>
      </c>
      <c r="B143" s="17"/>
      <c r="C143" s="18"/>
      <c r="D143" s="18"/>
      <c r="E143" s="19"/>
      <c r="F143" s="18"/>
      <c r="G143" s="19"/>
      <c r="H143" s="19"/>
      <c r="I143" s="17"/>
      <c r="J143" s="18"/>
      <c r="K143" s="18"/>
      <c r="L143" s="55"/>
      <c r="M143" s="55"/>
      <c r="N143" s="18"/>
      <c r="O143" s="18"/>
      <c r="P143" s="24"/>
      <c r="Q143" s="18"/>
      <c r="R143" s="18"/>
      <c r="S143" s="18"/>
      <c r="T143" s="18"/>
    </row>
    <row r="144" spans="1:20">
      <c r="A144" s="4">
        <v>140</v>
      </c>
      <c r="B144" s="17"/>
      <c r="C144" s="18"/>
      <c r="D144" s="18"/>
      <c r="E144" s="19"/>
      <c r="F144" s="18"/>
      <c r="G144" s="19"/>
      <c r="H144" s="19"/>
      <c r="I144" s="17"/>
      <c r="J144" s="18"/>
      <c r="K144" s="18"/>
      <c r="L144" s="55"/>
      <c r="M144" s="55"/>
      <c r="N144" s="18"/>
      <c r="O144" s="18"/>
      <c r="P144" s="24"/>
      <c r="Q144" s="18"/>
      <c r="R144" s="18"/>
      <c r="S144" s="18"/>
      <c r="T144" s="18"/>
    </row>
    <row r="145" spans="1:20">
      <c r="A145" s="4">
        <v>141</v>
      </c>
      <c r="B145" s="17"/>
      <c r="C145" s="18"/>
      <c r="D145" s="18"/>
      <c r="E145" s="19"/>
      <c r="F145" s="18"/>
      <c r="G145" s="19"/>
      <c r="H145" s="19"/>
      <c r="I145" s="17"/>
      <c r="J145" s="18"/>
      <c r="K145" s="18"/>
      <c r="L145" s="55"/>
      <c r="M145" s="55"/>
      <c r="N145" s="18"/>
      <c r="O145" s="18"/>
      <c r="P145" s="24"/>
      <c r="Q145" s="18"/>
      <c r="R145" s="18"/>
      <c r="S145" s="18"/>
      <c r="T145" s="18"/>
    </row>
    <row r="146" spans="1:20">
      <c r="A146" s="4">
        <v>142</v>
      </c>
      <c r="B146" s="17"/>
      <c r="C146" s="18"/>
      <c r="D146" s="18"/>
      <c r="E146" s="19"/>
      <c r="F146" s="18"/>
      <c r="G146" s="19"/>
      <c r="H146" s="19"/>
      <c r="I146" s="17"/>
      <c r="J146" s="18"/>
      <c r="K146" s="18"/>
      <c r="L146" s="55"/>
      <c r="M146" s="55"/>
      <c r="N146" s="18"/>
      <c r="O146" s="18"/>
      <c r="P146" s="24"/>
      <c r="Q146" s="18"/>
      <c r="R146" s="18"/>
      <c r="S146" s="18"/>
      <c r="T146" s="18"/>
    </row>
    <row r="147" spans="1:20">
      <c r="A147" s="4">
        <v>143</v>
      </c>
      <c r="B147" s="17"/>
      <c r="C147" s="18"/>
      <c r="D147" s="18"/>
      <c r="E147" s="19"/>
      <c r="F147" s="18"/>
      <c r="G147" s="19"/>
      <c r="H147" s="19"/>
      <c r="I147" s="17"/>
      <c r="J147" s="18"/>
      <c r="K147" s="18"/>
      <c r="L147" s="55"/>
      <c r="M147" s="55"/>
      <c r="N147" s="18"/>
      <c r="O147" s="18"/>
      <c r="P147" s="24"/>
      <c r="Q147" s="18"/>
      <c r="R147" s="18"/>
      <c r="S147" s="18"/>
      <c r="T147" s="18"/>
    </row>
    <row r="148" spans="1:20">
      <c r="A148" s="4">
        <v>144</v>
      </c>
      <c r="B148" s="17"/>
      <c r="C148" s="18"/>
      <c r="D148" s="18"/>
      <c r="E148" s="19"/>
      <c r="F148" s="18"/>
      <c r="G148" s="19"/>
      <c r="H148" s="19"/>
      <c r="I148" s="17">
        <f t="shared" ref="I148:I164" si="9">+G148+H148</f>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9"/>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9"/>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9"/>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9"/>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9"/>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9"/>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9"/>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9"/>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9"/>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9"/>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9"/>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9"/>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9"/>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9"/>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9"/>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9"/>
        <v>0</v>
      </c>
      <c r="J164" s="18"/>
      <c r="K164" s="18"/>
      <c r="L164" s="18"/>
      <c r="M164" s="18"/>
      <c r="N164" s="18"/>
      <c r="O164" s="18"/>
      <c r="P164" s="24"/>
      <c r="Q164" s="18"/>
      <c r="R164" s="18"/>
      <c r="S164" s="18"/>
      <c r="T164" s="18"/>
    </row>
    <row r="165" spans="1:20">
      <c r="A165" s="21" t="s">
        <v>11</v>
      </c>
      <c r="B165" s="41"/>
      <c r="C165" s="21">
        <f>COUNTIFS(C5:C164,"*")</f>
        <v>81</v>
      </c>
      <c r="D165" s="21"/>
      <c r="E165" s="13"/>
      <c r="F165" s="21"/>
      <c r="G165" s="21">
        <f>SUM(G5:G164)</f>
        <v>2723</v>
      </c>
      <c r="H165" s="21">
        <f>SUM(H5:H164)</f>
        <v>2808</v>
      </c>
      <c r="I165" s="21">
        <f>SUM(I5:I164)</f>
        <v>5531</v>
      </c>
      <c r="J165" s="21"/>
      <c r="K165" s="21"/>
      <c r="L165" s="21"/>
      <c r="M165" s="21"/>
      <c r="N165" s="21"/>
      <c r="O165" s="21"/>
      <c r="P165" s="14"/>
      <c r="Q165" s="21"/>
      <c r="R165" s="21"/>
      <c r="S165" s="21"/>
      <c r="T165" s="12"/>
    </row>
    <row r="166" spans="1:20">
      <c r="A166" s="46" t="s">
        <v>66</v>
      </c>
      <c r="B166" s="10">
        <f>COUNTIF(B$5:B$164,"Team 1")</f>
        <v>46</v>
      </c>
      <c r="C166" s="46" t="s">
        <v>29</v>
      </c>
      <c r="D166" s="10">
        <f>COUNTIF(D5:D164,"Anganwadi")</f>
        <v>16</v>
      </c>
    </row>
    <row r="167" spans="1:20">
      <c r="A167" s="46" t="s">
        <v>67</v>
      </c>
      <c r="B167" s="10">
        <f>COUNTIF(B$6:B$164,"Team 2")</f>
        <v>35</v>
      </c>
      <c r="C167" s="46" t="s">
        <v>27</v>
      </c>
      <c r="D167" s="10">
        <f>COUNTIF(D5:D164,"School")</f>
        <v>65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J20" sqref="J20"/>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72" t="s">
        <v>814</v>
      </c>
      <c r="B1" s="172"/>
      <c r="C1" s="172"/>
      <c r="D1" s="172"/>
      <c r="E1" s="172"/>
      <c r="F1" s="173"/>
      <c r="G1" s="173"/>
      <c r="H1" s="173"/>
      <c r="I1" s="173"/>
      <c r="J1" s="173"/>
    </row>
    <row r="2" spans="1:11" ht="25.5">
      <c r="A2" s="174" t="s">
        <v>0</v>
      </c>
      <c r="B2" s="175"/>
      <c r="C2" s="176" t="str">
        <f>'Block at a Glance'!C2:D2</f>
        <v>Assam</v>
      </c>
      <c r="D2" s="177"/>
      <c r="E2" s="27" t="s">
        <v>1</v>
      </c>
      <c r="F2" s="178" t="str">
        <f>'Block at a Glance'!F2:I2</f>
        <v>Lakhimpur</v>
      </c>
      <c r="G2" s="179"/>
      <c r="H2" s="28" t="s">
        <v>28</v>
      </c>
      <c r="I2" s="178" t="str">
        <f>'Block at a Glance'!M2:M2</f>
        <v>Nowboicha</v>
      </c>
      <c r="J2" s="179"/>
    </row>
    <row r="3" spans="1:11" ht="28.5" customHeight="1">
      <c r="A3" s="183" t="s">
        <v>70</v>
      </c>
      <c r="B3" s="183"/>
      <c r="C3" s="183"/>
      <c r="D3" s="183"/>
      <c r="E3" s="183"/>
      <c r="F3" s="183"/>
      <c r="G3" s="183"/>
      <c r="H3" s="183"/>
      <c r="I3" s="183"/>
      <c r="J3" s="183"/>
    </row>
    <row r="4" spans="1:11">
      <c r="A4" s="182" t="s">
        <v>31</v>
      </c>
      <c r="B4" s="181" t="s">
        <v>32</v>
      </c>
      <c r="C4" s="180" t="s">
        <v>33</v>
      </c>
      <c r="D4" s="180" t="s">
        <v>40</v>
      </c>
      <c r="E4" s="180"/>
      <c r="F4" s="180"/>
      <c r="G4" s="180" t="s">
        <v>34</v>
      </c>
      <c r="H4" s="180" t="s">
        <v>41</v>
      </c>
      <c r="I4" s="180"/>
      <c r="J4" s="180"/>
    </row>
    <row r="5" spans="1:11" ht="22.5" customHeight="1">
      <c r="A5" s="182"/>
      <c r="B5" s="181"/>
      <c r="C5" s="180"/>
      <c r="D5" s="29" t="s">
        <v>9</v>
      </c>
      <c r="E5" s="29" t="s">
        <v>10</v>
      </c>
      <c r="F5" s="29" t="s">
        <v>11</v>
      </c>
      <c r="G5" s="180"/>
      <c r="H5" s="29" t="s">
        <v>9</v>
      </c>
      <c r="I5" s="29" t="s">
        <v>10</v>
      </c>
      <c r="J5" s="29" t="s">
        <v>11</v>
      </c>
    </row>
    <row r="6" spans="1:11" ht="22.5" customHeight="1">
      <c r="A6" s="47">
        <v>1</v>
      </c>
      <c r="B6" s="48" t="s">
        <v>815</v>
      </c>
      <c r="C6" s="32">
        <f>COUNTIFS('Oct''18'!D$5:D$164,"Anganwadi")</f>
        <v>3</v>
      </c>
      <c r="D6" s="33">
        <f>SUMIF('Oct''18'!$D$5:$D$164,"Anganwadi",'Oct''18'!$G$5:$G$164)</f>
        <v>82</v>
      </c>
      <c r="E6" s="33">
        <f>SUMIF('Oct''18'!$D$5:$D$164,"Anganwadi",'Oct''18'!$H$5:$H$164)</f>
        <v>89</v>
      </c>
      <c r="F6" s="33">
        <f>+D6+E6</f>
        <v>171</v>
      </c>
      <c r="G6" s="32">
        <f>COUNTIF('Oct''18'!D5:D164,"School")</f>
        <v>67</v>
      </c>
      <c r="H6" s="33">
        <f>SUMIF('Oct''18'!$D$5:$D$164,"School",'Oct''18'!$G$5:$G$164)</f>
        <v>2580</v>
      </c>
      <c r="I6" s="33">
        <f>SUMIF('Oct''18'!$D$5:$D$164,"School",'Oct''18'!$H$5:$H$164)</f>
        <v>2406</v>
      </c>
      <c r="J6" s="33">
        <f>+H6+I6</f>
        <v>4986</v>
      </c>
      <c r="K6" s="34"/>
    </row>
    <row r="7" spans="1:11" ht="22.5" customHeight="1">
      <c r="A7" s="30">
        <v>2</v>
      </c>
      <c r="B7" s="31" t="s">
        <v>274</v>
      </c>
      <c r="C7" s="32">
        <f>COUNTIF('Nov''18'!D5:D164,"Anganwadi")</f>
        <v>20</v>
      </c>
      <c r="D7" s="33">
        <f>SUMIF('Nov''18'!$D$5:$D$164,"Anganwadi",'Nov''18'!$G$5:$G$164)</f>
        <v>536</v>
      </c>
      <c r="E7" s="33">
        <f>SUMIF('Nov''18'!$D$5:$D$164,"Anganwadi",'Nov''18'!$H$5:$H$164)</f>
        <v>566</v>
      </c>
      <c r="F7" s="33">
        <f t="shared" ref="F7:F11" si="0">+D7+E7</f>
        <v>1102</v>
      </c>
      <c r="G7" s="32">
        <f>COUNTIF('Nov''18'!D5:D164,"School")</f>
        <v>51</v>
      </c>
      <c r="H7" s="33">
        <f>SUMIF('Nov''18'!$D$5:$D$164,"School",'Nov''18'!$G$5:$G$164)</f>
        <v>1314</v>
      </c>
      <c r="I7" s="33">
        <f>SUMIF('Nov''18'!$D$5:$D$164,"School",'Nov''18'!$H$5:$H$164)</f>
        <v>1214</v>
      </c>
      <c r="J7" s="33">
        <f t="shared" ref="J7:J11" si="1">+H7+I7</f>
        <v>2528</v>
      </c>
    </row>
    <row r="8" spans="1:11" ht="22.5" customHeight="1">
      <c r="A8" s="30">
        <v>3</v>
      </c>
      <c r="B8" s="31" t="s">
        <v>564</v>
      </c>
      <c r="C8" s="32">
        <f>COUNTIF('Dec''18'!D5:D164,"Anganwadi")</f>
        <v>138</v>
      </c>
      <c r="D8" s="33">
        <f>SUMIF('Dec''18'!$D$5:$D$164,"Anganwadi",'Dec''18'!$G$5:$G$164)</f>
        <v>3539</v>
      </c>
      <c r="E8" s="33">
        <f>SUMIF('Dec''18'!$D$5:$D$164,"Anganwadi",'Dec''18'!$H$5:$H$164)</f>
        <v>3374</v>
      </c>
      <c r="F8" s="33">
        <f t="shared" si="0"/>
        <v>6913</v>
      </c>
      <c r="G8" s="32">
        <f>COUNTIF('Dec''18'!D5:D164,"School")</f>
        <v>0</v>
      </c>
      <c r="H8" s="33">
        <f>SUMIF('Dec''18'!$D$5:$D$164,"School",'Dec''18'!$G$5:$G$164)</f>
        <v>0</v>
      </c>
      <c r="I8" s="33">
        <f>SUMIF('Dec''18'!$D$5:$D$164,"School",'Dec''18'!$H$5:$H$164)</f>
        <v>0</v>
      </c>
      <c r="J8" s="33">
        <f t="shared" si="1"/>
        <v>0</v>
      </c>
    </row>
    <row r="9" spans="1:11" ht="22.5" customHeight="1">
      <c r="A9" s="30">
        <v>4</v>
      </c>
      <c r="B9" s="31" t="s">
        <v>816</v>
      </c>
      <c r="C9" s="32">
        <f>COUNTIF('Jan''19'!D5:D164,"Anganwadi")</f>
        <v>62</v>
      </c>
      <c r="D9" s="33">
        <f>SUMIF('Jan''19'!$D$5:$D$164,"Anganwadi",'Jan''19'!$G$5:$G$164)</f>
        <v>1312</v>
      </c>
      <c r="E9" s="33">
        <f>SUMIF('Jan''19'!$D$5:$D$164,"Anganwadi",'Jan''19'!$H$5:$H$164)</f>
        <v>1227</v>
      </c>
      <c r="F9" s="33">
        <f t="shared" si="0"/>
        <v>2539</v>
      </c>
      <c r="G9" s="32">
        <f>COUNTIF('Jan''19'!D5:D164,"School")</f>
        <v>40</v>
      </c>
      <c r="H9" s="33">
        <f>SUMIF('Jan''19'!$D$5:$D$164,"School",'Jan''19'!$G$5:$G$164)</f>
        <v>1192</v>
      </c>
      <c r="I9" s="33">
        <f>SUMIF('Jan''19'!$D$5:$D$164,"School",'Jan''19'!$H$5:$H$164)</f>
        <v>1022</v>
      </c>
      <c r="J9" s="33">
        <f t="shared" si="1"/>
        <v>2214</v>
      </c>
    </row>
    <row r="10" spans="1:11" ht="22.5" customHeight="1">
      <c r="A10" s="30">
        <v>5</v>
      </c>
      <c r="B10" s="31" t="s">
        <v>817</v>
      </c>
      <c r="C10" s="32">
        <f>COUNTIF('Feb''19'!D5:D164,"Anganwadi")</f>
        <v>64</v>
      </c>
      <c r="D10" s="33">
        <f>SUMIF('Feb''19'!$D$5:$D$164,"Anganwadi",'Feb''19'!$G$5:$G$164)</f>
        <v>1640</v>
      </c>
      <c r="E10" s="33">
        <f>SUMIF('Feb''19'!$D$5:$D$164,"Anganwadi",'Feb''19'!$H$5:$H$164)</f>
        <v>1691</v>
      </c>
      <c r="F10" s="33">
        <f t="shared" si="0"/>
        <v>3331</v>
      </c>
      <c r="G10" s="32">
        <f>COUNTIF('Feb''19'!D5:D164,"School")</f>
        <v>29</v>
      </c>
      <c r="H10" s="33">
        <f>SUMIF('Feb''19'!$D$5:$D$164,"School",'Feb''19'!$G$5:$G$164)</f>
        <v>766</v>
      </c>
      <c r="I10" s="33">
        <f>SUMIF('Feb''19'!$D$5:$D$164,"School",'Feb''19'!$H$5:$H$164)</f>
        <v>720</v>
      </c>
      <c r="J10" s="33">
        <f t="shared" si="1"/>
        <v>1486</v>
      </c>
    </row>
    <row r="11" spans="1:11" ht="22.5" customHeight="1">
      <c r="A11" s="30">
        <v>6</v>
      </c>
      <c r="B11" s="31" t="s">
        <v>818</v>
      </c>
      <c r="C11" s="32">
        <f>COUNTIF('Mar''19'!D5:D164,"Anganwadi")</f>
        <v>16</v>
      </c>
      <c r="D11" s="33">
        <f>SUMIF('Mar''19'!$D$5:$D$164,"Anganwadi",'Mar''19'!$G$5:$G$164)</f>
        <v>447</v>
      </c>
      <c r="E11" s="33">
        <f>SUMIF('Mar''19'!$D$5:$D$164,"Anganwadi",'Mar''19'!$H$5:$H$164)</f>
        <v>468</v>
      </c>
      <c r="F11" s="33">
        <f t="shared" si="0"/>
        <v>915</v>
      </c>
      <c r="G11" s="32">
        <f>COUNTIF('Mar''19'!D5:D164,"School")</f>
        <v>65</v>
      </c>
      <c r="H11" s="33">
        <f>SUMIF('Mar''19'!$D$5:$D$164,"School",'Mar''19'!$G$5:$G$164)</f>
        <v>2276</v>
      </c>
      <c r="I11" s="33">
        <f>SUMIF('Mar''19'!$D$5:$D$164,"School",'Mar''19'!$H$5:$H$164)</f>
        <v>2340</v>
      </c>
      <c r="J11" s="33">
        <f t="shared" si="1"/>
        <v>4616</v>
      </c>
    </row>
    <row r="12" spans="1:11" ht="19.5" customHeight="1">
      <c r="A12" s="171" t="s">
        <v>42</v>
      </c>
      <c r="B12" s="171"/>
      <c r="C12" s="35">
        <f>SUM(C6:C11)</f>
        <v>303</v>
      </c>
      <c r="D12" s="35">
        <f t="shared" ref="D12:J12" si="2">SUM(D6:D11)</f>
        <v>7556</v>
      </c>
      <c r="E12" s="35">
        <f t="shared" si="2"/>
        <v>7415</v>
      </c>
      <c r="F12" s="35">
        <f t="shared" si="2"/>
        <v>14971</v>
      </c>
      <c r="G12" s="35">
        <f t="shared" si="2"/>
        <v>252</v>
      </c>
      <c r="H12" s="35">
        <f t="shared" si="2"/>
        <v>8128</v>
      </c>
      <c r="I12" s="35">
        <f t="shared" si="2"/>
        <v>7702</v>
      </c>
      <c r="J12" s="35">
        <f t="shared" si="2"/>
        <v>15830</v>
      </c>
    </row>
    <row r="14" spans="1:11">
      <c r="A14" s="184" t="s">
        <v>71</v>
      </c>
      <c r="B14" s="184"/>
      <c r="C14" s="184"/>
      <c r="D14" s="184"/>
      <c r="E14" s="184"/>
      <c r="F14" s="184"/>
    </row>
    <row r="15" spans="1:11" ht="82.5">
      <c r="A15" s="45" t="s">
        <v>31</v>
      </c>
      <c r="B15" s="44" t="s">
        <v>32</v>
      </c>
      <c r="C15" s="49" t="s">
        <v>68</v>
      </c>
      <c r="D15" s="43" t="s">
        <v>33</v>
      </c>
      <c r="E15" s="43" t="s">
        <v>34</v>
      </c>
      <c r="F15" s="43" t="s">
        <v>69</v>
      </c>
    </row>
    <row r="16" spans="1:11">
      <c r="A16" s="187">
        <v>1</v>
      </c>
      <c r="B16" s="185" t="s">
        <v>815</v>
      </c>
      <c r="C16" s="50" t="s">
        <v>66</v>
      </c>
      <c r="D16" s="32">
        <f>COUNTIFS('Oct''18'!B$5:B$164,"Team 1",'Oct''18'!D$5:D$164,"Anganwadi")</f>
        <v>2</v>
      </c>
      <c r="E16" s="32">
        <f>COUNTIFS('Oct''18'!B$5:B$164,"Team 1",'Oct''18'!D$5:D$164,"School")</f>
        <v>44</v>
      </c>
      <c r="F16" s="33">
        <f>SUMIF('Oct''18'!$B$5:$B$164,"Team 1",'Oct''18'!$I$5:$I$164)</f>
        <v>2527</v>
      </c>
    </row>
    <row r="17" spans="1:6">
      <c r="A17" s="188"/>
      <c r="B17" s="186"/>
      <c r="C17" s="50" t="s">
        <v>67</v>
      </c>
      <c r="D17" s="32">
        <f>COUNTIFS('Oct''18'!B$5:B$164,"Team 2",'Oct''18'!D$5:D$164,"Anganwadi")</f>
        <v>1</v>
      </c>
      <c r="E17" s="32">
        <f>COUNTIFS('Oct''18'!B$5:B$164,"Team 2",'Oct''18'!D$5:D$164,"School")</f>
        <v>23</v>
      </c>
      <c r="F17" s="33">
        <f>SUMIF('Oct''18'!$B$5:$B$164,"Team 2",'Oct''18'!$I$5:$I$164)</f>
        <v>2630</v>
      </c>
    </row>
    <row r="18" spans="1:6">
      <c r="A18" s="187">
        <v>2</v>
      </c>
      <c r="B18" s="185" t="s">
        <v>274</v>
      </c>
      <c r="C18" s="50" t="s">
        <v>66</v>
      </c>
      <c r="D18" s="32">
        <f>COUNTIFS('Nov''18'!B$5:B$164,"Team 1",'Nov''18'!D$5:D$164,"Anganwadi")</f>
        <v>10</v>
      </c>
      <c r="E18" s="32">
        <f>COUNTIFS('Nov''18'!B$5:B$164,"Team 1",'Nov''18'!D$5:D$164,"School")</f>
        <v>32</v>
      </c>
      <c r="F18" s="33">
        <f>SUMIF('Nov''18'!$B$5:$B$164,"Team 1",'Nov''18'!$I$5:$I$164)</f>
        <v>1732</v>
      </c>
    </row>
    <row r="19" spans="1:6">
      <c r="A19" s="188"/>
      <c r="B19" s="186"/>
      <c r="C19" s="50" t="s">
        <v>67</v>
      </c>
      <c r="D19" s="32">
        <f>COUNTIFS('Nov''18'!B$5:B$164,"Team 2",'Nov''18'!D$5:D$164,"Anganwadi")</f>
        <v>10</v>
      </c>
      <c r="E19" s="32">
        <f>COUNTIFS('Nov''18'!B$5:B$164,"Team 2",'Nov''18'!D$5:D$164,"School")</f>
        <v>19</v>
      </c>
      <c r="F19" s="33">
        <f>SUMIF('Nov''18'!$B$5:$B$164,"Team 2",'Nov''18'!$I$5:$I$164)</f>
        <v>1894</v>
      </c>
    </row>
    <row r="20" spans="1:6">
      <c r="A20" s="187">
        <v>3</v>
      </c>
      <c r="B20" s="185" t="s">
        <v>564</v>
      </c>
      <c r="C20" s="50" t="s">
        <v>66</v>
      </c>
      <c r="D20" s="32">
        <f>COUNTIFS('Dec''18'!B$5:B$164,"Team 1",'Dec''18'!D$5:D$164,"Anganwadi")</f>
        <v>68</v>
      </c>
      <c r="E20" s="32">
        <f>COUNTIFS('Dec''18'!B$5:B$164,"Team 1",'Dec''18'!D$5:D$164,"School")</f>
        <v>0</v>
      </c>
      <c r="F20" s="33">
        <f>SUMIF('Dec''18'!$B$5:$B$164,"Team 1",'Dec''18'!$I$5:$I$164)</f>
        <v>2846</v>
      </c>
    </row>
    <row r="21" spans="1:6">
      <c r="A21" s="188"/>
      <c r="B21" s="186"/>
      <c r="C21" s="50" t="s">
        <v>67</v>
      </c>
      <c r="D21" s="32">
        <f>COUNTIFS('Dec''18'!B$5:B$164,"Team 2",'Dec''18'!D$5:D$164,"Anganwadi")</f>
        <v>70</v>
      </c>
      <c r="E21" s="32">
        <f>COUNTIFS('Dec''18'!B$5:B$164,"Team 2",'Dec''18'!D$5:D$164,"School")</f>
        <v>0</v>
      </c>
      <c r="F21" s="33">
        <f>SUMIF('Dec''18'!$B$5:$B$164,"Team 2",'Dec''18'!$I$5:$I$164)</f>
        <v>4077</v>
      </c>
    </row>
    <row r="22" spans="1:6">
      <c r="A22" s="187">
        <v>4</v>
      </c>
      <c r="B22" s="185" t="s">
        <v>816</v>
      </c>
      <c r="C22" s="50" t="s">
        <v>66</v>
      </c>
      <c r="D22" s="32">
        <f>COUNTIFS('Jan''19'!B$5:B$164,"Team 1",'Jan''19'!D$5:D$164,"Anganwadi")</f>
        <v>29</v>
      </c>
      <c r="E22" s="32">
        <f>COUNTIFS('Jan''19'!B$5:B$164,"Team 1",'Jan''19'!D$5:D$164,"School")</f>
        <v>26</v>
      </c>
      <c r="F22" s="33">
        <f>SUMIF('Jan''19'!$B$5:$B$164,"Team 1",'Jan''19'!$I$5:$I$164)</f>
        <v>2495</v>
      </c>
    </row>
    <row r="23" spans="1:6">
      <c r="A23" s="188"/>
      <c r="B23" s="186"/>
      <c r="C23" s="50" t="s">
        <v>67</v>
      </c>
      <c r="D23" s="32">
        <f>COUNTIFS('Jan''19'!B$5:B$164,"Team 2",'Jan''19'!D$5:D$164,"Anganwadi")</f>
        <v>33</v>
      </c>
      <c r="E23" s="32">
        <f>COUNTIFS('Jan''19'!B$5:B$164,"Team 2",'Jan''19'!D$5:D$164,"School")</f>
        <v>14</v>
      </c>
      <c r="F23" s="33">
        <f>SUMIF('Jan''19'!$B$5:$B$164,"Team 2",'Jan''19'!$I$5:$I$164)</f>
        <v>2259</v>
      </c>
    </row>
    <row r="24" spans="1:6">
      <c r="A24" s="187">
        <v>5</v>
      </c>
      <c r="B24" s="185" t="s">
        <v>817</v>
      </c>
      <c r="C24" s="50" t="s">
        <v>66</v>
      </c>
      <c r="D24" s="32">
        <f>COUNTIFS('Feb''19'!B$5:B$164,"Team 1",'Feb''19'!D$5:D$164,"Anganwadi")</f>
        <v>27</v>
      </c>
      <c r="E24" s="32">
        <f>COUNTIFS('Feb''19'!B$5:B$164,"Team 1",'Feb''19'!D$5:D$164,"School")</f>
        <v>18</v>
      </c>
      <c r="F24" s="33">
        <f>SUMIF('Feb''19'!$B$5:$B$164,"Team 1",'Feb''19'!$I$5:$I$164)</f>
        <v>1976</v>
      </c>
    </row>
    <row r="25" spans="1:6">
      <c r="A25" s="188"/>
      <c r="B25" s="186"/>
      <c r="C25" s="50" t="s">
        <v>67</v>
      </c>
      <c r="D25" s="32">
        <f>COUNTIFS('Feb''19'!B$5:B$164,"Team 2",'Feb''19'!D$5:D$164,"Anganwadi")</f>
        <v>37</v>
      </c>
      <c r="E25" s="32">
        <f>COUNTIFS('Feb''19'!B$5:B$164,"Team 2",'Feb''19'!D$5:D$164,"School")</f>
        <v>11</v>
      </c>
      <c r="F25" s="33">
        <f>SUMIF('Feb''19'!$B$5:$B$164,"Team 2",'Feb''19'!$I$5:$I$164)</f>
        <v>2840</v>
      </c>
    </row>
    <row r="26" spans="1:6">
      <c r="A26" s="187">
        <v>6</v>
      </c>
      <c r="B26" s="185" t="s">
        <v>818</v>
      </c>
      <c r="C26" s="50" t="s">
        <v>66</v>
      </c>
      <c r="D26" s="32">
        <f>COUNTIFS('Mar''19'!B$5:B$164,"Team 1",'Mar''19'!D$5:D$164,"Anganwadi")</f>
        <v>8</v>
      </c>
      <c r="E26" s="32">
        <f>COUNTIFS('Mar''19'!B$5:B$164,"Team 1",'Mar''19'!D$5:D$164,"School")</f>
        <v>38</v>
      </c>
      <c r="F26" s="33">
        <f>SUMIF('Mar''19'!$B$5:$B$164,"Team 1",'Mar''19'!$I$5:$I$164)</f>
        <v>2386</v>
      </c>
    </row>
    <row r="27" spans="1:6">
      <c r="A27" s="188"/>
      <c r="B27" s="186"/>
      <c r="C27" s="50" t="s">
        <v>67</v>
      </c>
      <c r="D27" s="32">
        <f>COUNTIFS('Mar''19'!B$5:B$164,"Team 2",'Mar''19'!D$5:D$164,"Anganwadi")</f>
        <v>8</v>
      </c>
      <c r="E27" s="32">
        <f>COUNTIFS('Mar''19'!B$5:B$164,"Team 2",'Mar''19'!D$5:D$164,"School")</f>
        <v>27</v>
      </c>
      <c r="F27" s="33">
        <f>SUMIF('Mar''19'!$B$5:$B$164,"Team 2",'Mar''19'!$I$5:$I$164)</f>
        <v>3145</v>
      </c>
    </row>
    <row r="28" spans="1:6">
      <c r="A28" s="42" t="s">
        <v>42</v>
      </c>
      <c r="B28" s="42"/>
      <c r="C28" s="42"/>
      <c r="D28" s="42">
        <f>SUM(D16:D27)</f>
        <v>303</v>
      </c>
      <c r="E28" s="42">
        <f>SUM(E16:E27)</f>
        <v>252</v>
      </c>
      <c r="F28" s="42">
        <f>SUM(F16:F27)</f>
        <v>30807</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2018-12-24T06:22:44Z</dcterms:modified>
</cp:coreProperties>
</file>